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4" activeTab="29"/>
  </bookViews>
  <sheets>
    <sheet name="Índice" sheetId="1" r:id="rId1"/>
    <sheet name="I.1" sheetId="2" r:id="rId2"/>
    <sheet name="I.2" sheetId="4" r:id="rId3"/>
    <sheet name="I.3" sheetId="5" r:id="rId4"/>
    <sheet name="I.4" sheetId="8" r:id="rId5"/>
    <sheet name="I.5" sheetId="44" r:id="rId6"/>
    <sheet name="I.6" sheetId="6" r:id="rId7"/>
    <sheet name="I.7" sheetId="7" r:id="rId8"/>
    <sheet name="B.1" sheetId="17" r:id="rId9"/>
    <sheet name="K.1" sheetId="19" r:id="rId10"/>
    <sheet name="C.1" sheetId="26" r:id="rId11"/>
    <sheet name="C.2" sheetId="27" r:id="rId12"/>
    <sheet name="C.3" sheetId="28" r:id="rId13"/>
    <sheet name="C.4" sheetId="29" r:id="rId14"/>
    <sheet name="C.5" sheetId="45" r:id="rId15"/>
    <sheet name="D.1" sheetId="9" r:id="rId16"/>
    <sheet name="D.2" sheetId="42" r:id="rId17"/>
    <sheet name="D.3" sheetId="10" r:id="rId18"/>
    <sheet name="D.4" sheetId="21" r:id="rId19"/>
    <sheet name="D.5" sheetId="43" r:id="rId20"/>
    <sheet name="D.6" sheetId="22" r:id="rId21"/>
    <sheet name="D.7" sheetId="15" r:id="rId22"/>
    <sheet name="D.8" sheetId="24" r:id="rId23"/>
    <sheet name="D.9" sheetId="16" r:id="rId24"/>
    <sheet name="D.10" sheetId="23" r:id="rId25"/>
    <sheet name="D.11" sheetId="25" r:id="rId26"/>
    <sheet name="D.12" sheetId="36" r:id="rId27"/>
    <sheet name="O.1" sheetId="38" r:id="rId28"/>
    <sheet name="O.2" sheetId="39" r:id="rId29"/>
    <sheet name="ANEXO.1" sheetId="3" r:id="rId30"/>
  </sheets>
  <definedNames>
    <definedName name="_xlnm._FilterDatabase" localSheetId="3" hidden="1">I.3!$B$5:$E$45</definedName>
    <definedName name="_xlnm._FilterDatabase" localSheetId="27" hidden="1">O.1!$B$5:$D$18</definedName>
    <definedName name="_xlnm._FilterDatabase" localSheetId="28" hidden="1">O.2!$B$5:$D$11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9" l="1"/>
  <c r="D6" i="29"/>
  <c r="E13" i="45" l="1"/>
  <c r="E12" i="45"/>
  <c r="E11" i="45"/>
  <c r="E10" i="45"/>
  <c r="E9" i="45"/>
  <c r="E8" i="45"/>
  <c r="E7" i="45"/>
  <c r="E6" i="45"/>
  <c r="C16" i="42" l="1"/>
  <c r="N43" i="43"/>
  <c r="N44" i="43"/>
  <c r="N45" i="43"/>
  <c r="N46" i="43"/>
  <c r="N42" i="43"/>
  <c r="M43" i="43"/>
  <c r="M44" i="43"/>
  <c r="M45" i="43"/>
  <c r="M46" i="43"/>
  <c r="M42" i="43"/>
  <c r="L43" i="43"/>
  <c r="L44" i="43"/>
  <c r="L45" i="43"/>
  <c r="L46" i="43"/>
  <c r="L42" i="43"/>
  <c r="K43" i="43"/>
  <c r="K44" i="43"/>
  <c r="K45" i="43"/>
  <c r="K46" i="43"/>
  <c r="K42" i="43"/>
  <c r="N34" i="43"/>
  <c r="N35" i="43"/>
  <c r="N36" i="43"/>
  <c r="N37" i="43"/>
  <c r="N33" i="43"/>
  <c r="N25" i="43"/>
  <c r="N26" i="43"/>
  <c r="N27" i="43"/>
  <c r="N28" i="43"/>
  <c r="N24" i="43"/>
  <c r="N16" i="43"/>
  <c r="N17" i="43"/>
  <c r="N18" i="43"/>
  <c r="N19" i="43"/>
  <c r="N15" i="43"/>
  <c r="N7" i="43"/>
  <c r="N8" i="43"/>
  <c r="N9" i="43"/>
  <c r="N10" i="43"/>
  <c r="N6" i="43"/>
  <c r="D11" i="10" l="1"/>
  <c r="E11" i="10"/>
  <c r="F11" i="10"/>
  <c r="G11" i="10"/>
  <c r="H11" i="10"/>
  <c r="C11" i="10"/>
  <c r="I7" i="10"/>
  <c r="I8" i="10"/>
  <c r="I9" i="10"/>
  <c r="I10" i="10"/>
  <c r="I6" i="10"/>
  <c r="D10" i="10"/>
  <c r="E10" i="10"/>
  <c r="F10" i="10"/>
  <c r="G10" i="10"/>
  <c r="C10" i="10"/>
  <c r="H7" i="10" l="1"/>
  <c r="H8" i="10"/>
  <c r="H9" i="10"/>
  <c r="H6" i="10"/>
  <c r="H10" i="10" l="1"/>
  <c r="H11" i="2" l="1"/>
  <c r="C43" i="43" l="1"/>
  <c r="D43" i="43"/>
  <c r="E43" i="43"/>
  <c r="F43" i="43"/>
  <c r="G43" i="43"/>
  <c r="H43" i="43"/>
  <c r="C44" i="43"/>
  <c r="D44" i="43"/>
  <c r="E44" i="43"/>
  <c r="F44" i="43"/>
  <c r="G44" i="43"/>
  <c r="H44" i="43"/>
  <c r="C45" i="43"/>
  <c r="D45" i="43"/>
  <c r="E45" i="43"/>
  <c r="F45" i="43"/>
  <c r="G45" i="43"/>
  <c r="H45" i="43"/>
  <c r="C46" i="43"/>
  <c r="D46" i="43"/>
  <c r="E46" i="43"/>
  <c r="F46" i="43"/>
  <c r="G46" i="43"/>
  <c r="H46" i="43"/>
  <c r="D42" i="43"/>
  <c r="E42" i="43"/>
  <c r="F42" i="43"/>
  <c r="G42" i="43"/>
  <c r="H42" i="43"/>
  <c r="C42" i="43"/>
  <c r="D11" i="42" l="1"/>
  <c r="E11" i="42"/>
  <c r="F11" i="42"/>
  <c r="G11" i="42"/>
  <c r="H11" i="42"/>
  <c r="I11" i="42"/>
  <c r="J11" i="42"/>
  <c r="C11" i="42"/>
  <c r="D21" i="42"/>
  <c r="E21" i="42"/>
  <c r="F21" i="42"/>
  <c r="G21" i="42"/>
  <c r="H21" i="42"/>
  <c r="I21" i="42"/>
  <c r="J21" i="42"/>
  <c r="C21" i="42"/>
  <c r="J6" i="36" l="1"/>
  <c r="J7" i="36"/>
  <c r="J8" i="36"/>
  <c r="J9" i="36"/>
  <c r="J10" i="36"/>
  <c r="J11" i="36"/>
  <c r="J12" i="36"/>
  <c r="H6" i="36"/>
  <c r="H7" i="36"/>
  <c r="H8" i="36"/>
  <c r="H9" i="36"/>
  <c r="H10" i="36"/>
  <c r="H11" i="36"/>
  <c r="H12" i="36"/>
  <c r="F6" i="36"/>
  <c r="F7" i="36"/>
  <c r="F8" i="36"/>
  <c r="F9" i="36"/>
  <c r="F10" i="36"/>
  <c r="F11" i="36"/>
  <c r="F12" i="36"/>
  <c r="D6" i="36"/>
  <c r="D7" i="36"/>
  <c r="D8" i="36"/>
  <c r="D9" i="36"/>
  <c r="D10" i="36"/>
  <c r="D11" i="36"/>
  <c r="D12" i="36"/>
  <c r="C28" i="23"/>
  <c r="C31" i="23" s="1"/>
  <c r="D28" i="23"/>
  <c r="D31" i="23" s="1"/>
  <c r="E28" i="23"/>
  <c r="E31" i="23" s="1"/>
  <c r="F28" i="23"/>
  <c r="G28" i="23"/>
  <c r="G31" i="23" s="1"/>
  <c r="H28" i="23"/>
  <c r="H31" i="23" s="1"/>
  <c r="I28" i="23"/>
  <c r="I31" i="23" s="1"/>
  <c r="F31" i="23"/>
  <c r="G16" i="25"/>
  <c r="G17" i="25"/>
  <c r="G18" i="25"/>
  <c r="G19" i="25"/>
  <c r="G15" i="25"/>
  <c r="I8" i="23"/>
  <c r="I11" i="23" s="1"/>
  <c r="H8" i="23"/>
  <c r="H11" i="23" s="1"/>
  <c r="G8" i="23"/>
  <c r="G11" i="23" s="1"/>
  <c r="F8" i="23"/>
  <c r="F11" i="23" s="1"/>
  <c r="E8" i="23"/>
  <c r="E11" i="23" s="1"/>
  <c r="D8" i="23"/>
  <c r="C8" i="23"/>
  <c r="C11" i="23" s="1"/>
  <c r="D11" i="23"/>
  <c r="C18" i="23" l="1"/>
  <c r="C21" i="23" s="1"/>
  <c r="D18" i="23"/>
  <c r="D21" i="23" s="1"/>
  <c r="E18" i="23"/>
  <c r="E21" i="23" s="1"/>
  <c r="F18" i="23"/>
  <c r="F21" i="23" s="1"/>
  <c r="G18" i="23"/>
  <c r="G21" i="23" s="1"/>
  <c r="H18" i="23"/>
  <c r="H21" i="23" s="1"/>
  <c r="I18" i="23"/>
  <c r="I21" i="23" s="1"/>
  <c r="E7" i="29"/>
  <c r="C7" i="29"/>
  <c r="G19" i="28" l="1"/>
  <c r="F19" i="28"/>
  <c r="E19" i="28"/>
  <c r="D19" i="28"/>
  <c r="C19" i="28"/>
  <c r="H18" i="28"/>
  <c r="H17" i="28"/>
  <c r="H16" i="28"/>
  <c r="H15" i="28"/>
  <c r="G10" i="28"/>
  <c r="F10" i="28"/>
  <c r="E10" i="28"/>
  <c r="D10" i="28"/>
  <c r="C10" i="28"/>
  <c r="H9" i="28"/>
  <c r="H8" i="28"/>
  <c r="H7" i="28"/>
  <c r="H6" i="28"/>
  <c r="D19" i="27"/>
  <c r="E19" i="27"/>
  <c r="F19" i="27"/>
  <c r="G19" i="27"/>
  <c r="D10" i="27"/>
  <c r="E10" i="27"/>
  <c r="F10" i="27"/>
  <c r="G10" i="27"/>
  <c r="C19" i="27"/>
  <c r="H18" i="27"/>
  <c r="H17" i="27"/>
  <c r="H16" i="27"/>
  <c r="H15" i="27"/>
  <c r="C10" i="27"/>
  <c r="H9" i="27"/>
  <c r="H8" i="27"/>
  <c r="H7" i="27"/>
  <c r="H6" i="27"/>
  <c r="E19" i="26"/>
  <c r="D19" i="26"/>
  <c r="C19" i="26"/>
  <c r="F18" i="26"/>
  <c r="F17" i="26"/>
  <c r="F19" i="26" s="1"/>
  <c r="F16" i="26"/>
  <c r="F15" i="26"/>
  <c r="E10" i="26"/>
  <c r="D10" i="26"/>
  <c r="C10" i="26"/>
  <c r="F9" i="26"/>
  <c r="F10" i="26" s="1"/>
  <c r="F8" i="26"/>
  <c r="F7" i="26"/>
  <c r="F6" i="26"/>
  <c r="H19" i="28" l="1"/>
  <c r="H10" i="28"/>
  <c r="H19" i="27"/>
  <c r="H10" i="27"/>
  <c r="D19" i="16" l="1"/>
  <c r="E19" i="16"/>
  <c r="F19" i="16"/>
  <c r="G19" i="16"/>
  <c r="C19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6" i="16"/>
  <c r="G7" i="24"/>
  <c r="G12" i="24" s="1"/>
  <c r="G8" i="24"/>
  <c r="G9" i="24"/>
  <c r="G10" i="24"/>
  <c r="G11" i="24"/>
  <c r="G6" i="24"/>
  <c r="D12" i="24"/>
  <c r="E12" i="24"/>
  <c r="F12" i="24"/>
  <c r="C12" i="24"/>
  <c r="H7" i="15"/>
  <c r="H8" i="15"/>
  <c r="H9" i="15"/>
  <c r="H10" i="15"/>
  <c r="H11" i="15"/>
  <c r="H12" i="15"/>
  <c r="H13" i="15"/>
  <c r="H6" i="15"/>
  <c r="F7" i="15"/>
  <c r="F8" i="15"/>
  <c r="F9" i="15"/>
  <c r="F10" i="15"/>
  <c r="F11" i="15"/>
  <c r="F12" i="15"/>
  <c r="F13" i="15"/>
  <c r="F6" i="15"/>
  <c r="D7" i="15"/>
  <c r="D8" i="15"/>
  <c r="D9" i="15"/>
  <c r="D10" i="15"/>
  <c r="D11" i="15"/>
  <c r="D12" i="15"/>
  <c r="D13" i="15"/>
  <c r="D6" i="15"/>
  <c r="L9" i="22" l="1"/>
  <c r="L13" i="22"/>
  <c r="L17" i="22"/>
  <c r="L21" i="22"/>
  <c r="K23" i="22"/>
  <c r="L23" i="22" s="1"/>
  <c r="J23" i="22"/>
  <c r="J9" i="22"/>
  <c r="J10" i="22"/>
  <c r="J11" i="22"/>
  <c r="J13" i="22"/>
  <c r="J14" i="22"/>
  <c r="J15" i="22"/>
  <c r="J17" i="22"/>
  <c r="J18" i="22"/>
  <c r="J19" i="22"/>
  <c r="J21" i="22"/>
  <c r="J22" i="22"/>
  <c r="J6" i="22"/>
  <c r="I23" i="22"/>
  <c r="J7" i="22" s="1"/>
  <c r="H23" i="22"/>
  <c r="H7" i="22"/>
  <c r="H10" i="22"/>
  <c r="H11" i="22"/>
  <c r="H14" i="22"/>
  <c r="H15" i="22"/>
  <c r="H18" i="22"/>
  <c r="H19" i="22"/>
  <c r="H22" i="22"/>
  <c r="H6" i="22"/>
  <c r="G23" i="22"/>
  <c r="H8" i="22" s="1"/>
  <c r="E23" i="22"/>
  <c r="F9" i="22" s="1"/>
  <c r="D9" i="22"/>
  <c r="D13" i="22"/>
  <c r="D17" i="22"/>
  <c r="D21" i="22"/>
  <c r="C23" i="22"/>
  <c r="D23" i="22" s="1"/>
  <c r="C34" i="21"/>
  <c r="D33" i="21" s="1"/>
  <c r="C17" i="10"/>
  <c r="D17" i="10"/>
  <c r="E17" i="10"/>
  <c r="F17" i="10"/>
  <c r="G17" i="10"/>
  <c r="C18" i="10"/>
  <c r="D18" i="10"/>
  <c r="H18" i="10" s="1"/>
  <c r="E18" i="10"/>
  <c r="F18" i="10"/>
  <c r="G18" i="10"/>
  <c r="C19" i="10"/>
  <c r="D19" i="10"/>
  <c r="E19" i="10"/>
  <c r="F19" i="10"/>
  <c r="G19" i="10"/>
  <c r="D16" i="10"/>
  <c r="E16" i="10"/>
  <c r="F16" i="10"/>
  <c r="G16" i="10"/>
  <c r="C16" i="10"/>
  <c r="D17" i="9"/>
  <c r="E17" i="9"/>
  <c r="H17" i="9"/>
  <c r="I17" i="9"/>
  <c r="D18" i="9"/>
  <c r="E18" i="9"/>
  <c r="H18" i="9"/>
  <c r="I18" i="9"/>
  <c r="D19" i="9"/>
  <c r="E19" i="9"/>
  <c r="H19" i="9"/>
  <c r="I19" i="9"/>
  <c r="I16" i="9"/>
  <c r="J16" i="9"/>
  <c r="D10" i="9"/>
  <c r="D16" i="9" s="1"/>
  <c r="D20" i="9" s="1"/>
  <c r="E10" i="9"/>
  <c r="E16" i="9" s="1"/>
  <c r="E20" i="9" s="1"/>
  <c r="F10" i="9"/>
  <c r="F17" i="9" s="1"/>
  <c r="G10" i="9"/>
  <c r="G16" i="9" s="1"/>
  <c r="H10" i="9"/>
  <c r="H16" i="9" s="1"/>
  <c r="H20" i="9" s="1"/>
  <c r="I10" i="9"/>
  <c r="J10" i="9"/>
  <c r="J17" i="9" s="1"/>
  <c r="C10" i="9"/>
  <c r="C16" i="9" s="1"/>
  <c r="L19" i="19"/>
  <c r="J19" i="19"/>
  <c r="H19" i="19"/>
  <c r="F19" i="19"/>
  <c r="D19" i="19"/>
  <c r="C19" i="19"/>
  <c r="M18" i="19"/>
  <c r="K18" i="19"/>
  <c r="I18" i="19"/>
  <c r="G18" i="19"/>
  <c r="E18" i="19"/>
  <c r="M17" i="19"/>
  <c r="K17" i="19"/>
  <c r="I17" i="19"/>
  <c r="G17" i="19"/>
  <c r="E17" i="19"/>
  <c r="M16" i="19"/>
  <c r="K16" i="19"/>
  <c r="I16" i="19"/>
  <c r="G16" i="19"/>
  <c r="E16" i="19"/>
  <c r="M15" i="19"/>
  <c r="K15" i="19"/>
  <c r="I15" i="19"/>
  <c r="G15" i="19"/>
  <c r="E15" i="19"/>
  <c r="M10" i="19"/>
  <c r="K10" i="19"/>
  <c r="I10" i="19"/>
  <c r="G10" i="19"/>
  <c r="L10" i="19"/>
  <c r="J10" i="19"/>
  <c r="H10" i="19"/>
  <c r="F10" i="19"/>
  <c r="E10" i="19"/>
  <c r="D10" i="19"/>
  <c r="C10" i="19"/>
  <c r="M7" i="19"/>
  <c r="M8" i="19"/>
  <c r="M9" i="19"/>
  <c r="M6" i="19"/>
  <c r="K7" i="19"/>
  <c r="K8" i="19"/>
  <c r="K9" i="19"/>
  <c r="K6" i="19"/>
  <c r="I7" i="19"/>
  <c r="I8" i="19"/>
  <c r="I9" i="19"/>
  <c r="I6" i="19"/>
  <c r="G7" i="19"/>
  <c r="G8" i="19"/>
  <c r="G9" i="19"/>
  <c r="G6" i="19"/>
  <c r="E7" i="19"/>
  <c r="E8" i="19"/>
  <c r="E9" i="19"/>
  <c r="E6" i="19"/>
  <c r="F10" i="17"/>
  <c r="F14" i="17"/>
  <c r="F18" i="17"/>
  <c r="F22" i="17"/>
  <c r="F26" i="17"/>
  <c r="F30" i="17"/>
  <c r="F34" i="17"/>
  <c r="E34" i="17"/>
  <c r="F7" i="17" s="1"/>
  <c r="E69" i="17"/>
  <c r="F43" i="17" s="1"/>
  <c r="F62" i="17" l="1"/>
  <c r="F41" i="17"/>
  <c r="F65" i="17"/>
  <c r="F61" i="17"/>
  <c r="F57" i="17"/>
  <c r="F53" i="17"/>
  <c r="F49" i="17"/>
  <c r="F45" i="17"/>
  <c r="F69" i="17"/>
  <c r="F33" i="17"/>
  <c r="F29" i="17"/>
  <c r="F25" i="17"/>
  <c r="F21" i="17"/>
  <c r="F17" i="17"/>
  <c r="F13" i="17"/>
  <c r="F9" i="17"/>
  <c r="F66" i="17"/>
  <c r="F54" i="17"/>
  <c r="F46" i="17"/>
  <c r="F68" i="17"/>
  <c r="F64" i="17"/>
  <c r="F60" i="17"/>
  <c r="F56" i="17"/>
  <c r="F52" i="17"/>
  <c r="F48" i="17"/>
  <c r="F44" i="17"/>
  <c r="F32" i="17"/>
  <c r="F28" i="17"/>
  <c r="F24" i="17"/>
  <c r="F20" i="17"/>
  <c r="F16" i="17"/>
  <c r="F12" i="17"/>
  <c r="F8" i="17"/>
  <c r="F58" i="17"/>
  <c r="F50" i="17"/>
  <c r="F42" i="17"/>
  <c r="F67" i="17"/>
  <c r="F63" i="17"/>
  <c r="F59" i="17"/>
  <c r="F55" i="17"/>
  <c r="F51" i="17"/>
  <c r="F47" i="17"/>
  <c r="F6" i="17"/>
  <c r="F31" i="17"/>
  <c r="F27" i="17"/>
  <c r="F23" i="17"/>
  <c r="F19" i="17"/>
  <c r="F15" i="17"/>
  <c r="F11" i="17"/>
  <c r="H19" i="10"/>
  <c r="H16" i="10"/>
  <c r="H17" i="10"/>
  <c r="G19" i="9"/>
  <c r="C19" i="9"/>
  <c r="G18" i="9"/>
  <c r="C18" i="9"/>
  <c r="G17" i="9"/>
  <c r="C17" i="9"/>
  <c r="C20" i="9" s="1"/>
  <c r="I20" i="9"/>
  <c r="F16" i="9"/>
  <c r="J19" i="9"/>
  <c r="F19" i="9"/>
  <c r="J18" i="9"/>
  <c r="J20" i="9" s="1"/>
  <c r="F18" i="9"/>
  <c r="F16" i="22"/>
  <c r="F8" i="22"/>
  <c r="D16" i="22"/>
  <c r="F6" i="22"/>
  <c r="F11" i="22"/>
  <c r="L8" i="22"/>
  <c r="D6" i="22"/>
  <c r="D19" i="22"/>
  <c r="D15" i="22"/>
  <c r="D11" i="22"/>
  <c r="D7" i="22"/>
  <c r="F22" i="22"/>
  <c r="F18" i="22"/>
  <c r="F14" i="22"/>
  <c r="F10" i="22"/>
  <c r="F23" i="22"/>
  <c r="H21" i="22"/>
  <c r="H17" i="22"/>
  <c r="H13" i="22"/>
  <c r="H9" i="22"/>
  <c r="J20" i="22"/>
  <c r="J16" i="22"/>
  <c r="J12" i="22"/>
  <c r="J8" i="22"/>
  <c r="L6" i="22"/>
  <c r="L19" i="22"/>
  <c r="L15" i="22"/>
  <c r="L11" i="22"/>
  <c r="L7" i="22"/>
  <c r="F20" i="22"/>
  <c r="F12" i="22"/>
  <c r="D20" i="22"/>
  <c r="D12" i="22"/>
  <c r="D8" i="22"/>
  <c r="F19" i="22"/>
  <c r="F15" i="22"/>
  <c r="F7" i="22"/>
  <c r="L20" i="22"/>
  <c r="L16" i="22"/>
  <c r="L12" i="22"/>
  <c r="D22" i="22"/>
  <c r="D18" i="22"/>
  <c r="D14" i="22"/>
  <c r="D10" i="22"/>
  <c r="F21" i="22"/>
  <c r="F17" i="22"/>
  <c r="F13" i="22"/>
  <c r="H20" i="22"/>
  <c r="H16" i="22"/>
  <c r="H12" i="22"/>
  <c r="L22" i="22"/>
  <c r="L18" i="22"/>
  <c r="L14" i="22"/>
  <c r="L10" i="22"/>
  <c r="D6" i="21"/>
  <c r="D10" i="21"/>
  <c r="D14" i="21"/>
  <c r="D18" i="21"/>
  <c r="D22" i="21"/>
  <c r="D26" i="21"/>
  <c r="D30" i="21"/>
  <c r="D8" i="21"/>
  <c r="D12" i="21"/>
  <c r="D16" i="21"/>
  <c r="D20" i="21"/>
  <c r="D24" i="21"/>
  <c r="D28" i="21"/>
  <c r="D32" i="21"/>
  <c r="D7" i="21"/>
  <c r="D11" i="21"/>
  <c r="D15" i="21"/>
  <c r="D19" i="21"/>
  <c r="D23" i="21"/>
  <c r="D27" i="21"/>
  <c r="D31" i="21"/>
  <c r="D9" i="21"/>
  <c r="D13" i="21"/>
  <c r="D17" i="21"/>
  <c r="D21" i="21"/>
  <c r="D25" i="21"/>
  <c r="D29" i="21"/>
  <c r="E19" i="19"/>
  <c r="M19" i="19"/>
  <c r="I19" i="19"/>
  <c r="K19" i="19"/>
  <c r="D44" i="17"/>
  <c r="D45" i="17"/>
  <c r="D47" i="17"/>
  <c r="D48" i="17"/>
  <c r="D49" i="17"/>
  <c r="D51" i="17"/>
  <c r="D52" i="17"/>
  <c r="D53" i="17"/>
  <c r="D55" i="17"/>
  <c r="D56" i="17"/>
  <c r="D57" i="17"/>
  <c r="D59" i="17"/>
  <c r="D60" i="17"/>
  <c r="D61" i="17"/>
  <c r="D63" i="17"/>
  <c r="D64" i="17"/>
  <c r="D65" i="17"/>
  <c r="D67" i="17"/>
  <c r="D68" i="17"/>
  <c r="D41" i="17"/>
  <c r="C69" i="17"/>
  <c r="D42" i="17" s="1"/>
  <c r="D8" i="17"/>
  <c r="D9" i="17"/>
  <c r="D12" i="17"/>
  <c r="D13" i="17"/>
  <c r="D16" i="17"/>
  <c r="D17" i="17"/>
  <c r="D20" i="17"/>
  <c r="D21" i="17"/>
  <c r="D24" i="17"/>
  <c r="D25" i="17"/>
  <c r="D28" i="17"/>
  <c r="D29" i="17"/>
  <c r="D32" i="17"/>
  <c r="D33" i="17"/>
  <c r="C34" i="17"/>
  <c r="D10" i="17" s="1"/>
  <c r="D23" i="17" l="1"/>
  <c r="D15" i="17"/>
  <c r="D11" i="17"/>
  <c r="D7" i="17"/>
  <c r="D43" i="17"/>
  <c r="D31" i="17"/>
  <c r="D27" i="17"/>
  <c r="D19" i="17"/>
  <c r="D6" i="17"/>
  <c r="D34" i="17" s="1"/>
  <c r="D30" i="17"/>
  <c r="D26" i="17"/>
  <c r="D22" i="17"/>
  <c r="D18" i="17"/>
  <c r="D14" i="17"/>
  <c r="D66" i="17"/>
  <c r="D62" i="17"/>
  <c r="D58" i="17"/>
  <c r="D54" i="17"/>
  <c r="D50" i="17"/>
  <c r="D69" i="17" s="1"/>
  <c r="D46" i="17"/>
  <c r="G20" i="9"/>
  <c r="F20" i="9"/>
  <c r="D34" i="21"/>
  <c r="G19" i="19"/>
  <c r="D13" i="2" l="1"/>
  <c r="E13" i="2"/>
  <c r="F13" i="2"/>
  <c r="G13" i="2"/>
  <c r="H13" i="2"/>
  <c r="I13" i="2"/>
  <c r="J13" i="2"/>
  <c r="C13" i="2"/>
  <c r="E11" i="2"/>
  <c r="F11" i="2"/>
  <c r="G11" i="2"/>
  <c r="I11" i="2"/>
  <c r="J11" i="2"/>
  <c r="D11" i="2"/>
  <c r="E9" i="2"/>
  <c r="F9" i="2"/>
  <c r="G9" i="2"/>
  <c r="H9" i="2"/>
  <c r="I9" i="2"/>
  <c r="J9" i="2"/>
  <c r="D9" i="2"/>
  <c r="E11" i="3" l="1"/>
  <c r="E10" i="3" s="1"/>
  <c r="E9" i="3" s="1"/>
  <c r="E8" i="3" s="1"/>
  <c r="E7" i="3" s="1"/>
  <c r="E6" i="3" s="1"/>
  <c r="E5" i="3" s="1"/>
</calcChain>
</file>

<file path=xl/sharedStrings.xml><?xml version="1.0" encoding="utf-8"?>
<sst xmlns="http://schemas.openxmlformats.org/spreadsheetml/2006/main" count="936" uniqueCount="375">
  <si>
    <t>MÓDULO</t>
  </si>
  <si>
    <t>I</t>
  </si>
  <si>
    <t>INTRODUCCIÓN</t>
  </si>
  <si>
    <t>I.1</t>
  </si>
  <si>
    <t>I.2</t>
  </si>
  <si>
    <t>I.3</t>
  </si>
  <si>
    <t>EVOLUCIÓN GASTO EN I+D Y RATIO CON RESPECTO AL PIB</t>
  </si>
  <si>
    <t>B</t>
  </si>
  <si>
    <t>VENTAS Y EXPORTACIONES</t>
  </si>
  <si>
    <t>B.1</t>
  </si>
  <si>
    <t>C</t>
  </si>
  <si>
    <t>C.1</t>
  </si>
  <si>
    <t>C.2</t>
  </si>
  <si>
    <t>C.3</t>
  </si>
  <si>
    <t>C.4</t>
  </si>
  <si>
    <t>GASTO EN I+D SEGÚN SECTOR DE EJECUCIÓN</t>
  </si>
  <si>
    <t>GASTO EN I+D SEGÚN SECTOR DE EJECUCIÓN Y FUENTE DE FINANCIAMIENTO (2017)</t>
  </si>
  <si>
    <t>EMPRESAS: GASTO EN I+D SEGÚN ACTIVIDAD ECONÓMICA</t>
  </si>
  <si>
    <t>GASTO EN I+D SEGÚN REGIÓN (2017)</t>
  </si>
  <si>
    <t>D</t>
  </si>
  <si>
    <t>PERSONAL DEDICADO A INVESTIGACIÓN Y DESARROLLO (I+D)</t>
  </si>
  <si>
    <t>GASTO EN INVESTIGACIÓN Y DESARROLLO (I+D)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</si>
  <si>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</si>
  <si>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</si>
  <si>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</si>
  <si>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</si>
  <si>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</si>
  <si>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</si>
  <si>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</si>
  <si>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</si>
  <si>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</si>
  <si>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</si>
  <si>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Fuente</t>
  </si>
  <si>
    <t>IPC serie histórica empalmada base 2013=100</t>
  </si>
  <si>
    <t>Año</t>
  </si>
  <si>
    <t>IPC anual (%)</t>
  </si>
  <si>
    <t>Inflactor MM 2017</t>
  </si>
  <si>
    <t>País</t>
  </si>
  <si>
    <t>Gasto I+D - % PIB</t>
  </si>
  <si>
    <t>Israel</t>
  </si>
  <si>
    <t>Suiza</t>
  </si>
  <si>
    <t>Suecia</t>
  </si>
  <si>
    <t>Japón</t>
  </si>
  <si>
    <t>Austria</t>
  </si>
  <si>
    <t>Alemania</t>
  </si>
  <si>
    <t>Dinamarca</t>
  </si>
  <si>
    <t>Finlandia</t>
  </si>
  <si>
    <t>Estados Unidos</t>
  </si>
  <si>
    <t>Bélgica</t>
  </si>
  <si>
    <t>OECD - Total</t>
  </si>
  <si>
    <t>Francia</t>
  </si>
  <si>
    <t>Islandia</t>
  </si>
  <si>
    <t>Países Bajos</t>
  </si>
  <si>
    <t>Noruega</t>
  </si>
  <si>
    <t>Eslovenia</t>
  </si>
  <si>
    <t>Australia</t>
  </si>
  <si>
    <t>Reino Unido</t>
  </si>
  <si>
    <t>República Checa</t>
  </si>
  <si>
    <t>Canadá</t>
  </si>
  <si>
    <t>Italia</t>
  </si>
  <si>
    <t>Estonia</t>
  </si>
  <si>
    <t>Portugal</t>
  </si>
  <si>
    <t>Nueva Zelanda</t>
  </si>
  <si>
    <t>Luxemburgo</t>
  </si>
  <si>
    <t>Hungría</t>
  </si>
  <si>
    <t>España</t>
  </si>
  <si>
    <t>Irlanda</t>
  </si>
  <si>
    <t>Grecia</t>
  </si>
  <si>
    <t>Polonia</t>
  </si>
  <si>
    <t>Turquía</t>
  </si>
  <si>
    <t>Eslovaquia</t>
  </si>
  <si>
    <t>México</t>
  </si>
  <si>
    <t>Letonia</t>
  </si>
  <si>
    <t>Chile</t>
  </si>
  <si>
    <t>**Canadá datos de 2017</t>
  </si>
  <si>
    <t>Estado</t>
  </si>
  <si>
    <t>Educación Superior</t>
  </si>
  <si>
    <t>IPSFL</t>
  </si>
  <si>
    <t>Empresas</t>
  </si>
  <si>
    <t>Otros (Estado+IPSFL)</t>
  </si>
  <si>
    <t>TOTAL</t>
  </si>
  <si>
    <t>N° Investigadores I+D cada 1000 trabajadores</t>
  </si>
  <si>
    <t>% Gasto I+D financiado por el Estado</t>
  </si>
  <si>
    <t xml:space="preserve">Estado </t>
  </si>
  <si>
    <t>Internacional</t>
  </si>
  <si>
    <t>Total</t>
  </si>
  <si>
    <t>Ubicación geográfica</t>
  </si>
  <si>
    <t>Gasto en I+D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</si>
  <si>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</si>
  <si>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</si>
  <si>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</si>
  <si>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</si>
  <si>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</si>
  <si>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</si>
  <si>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de O’Higgins</t>
  </si>
  <si>
    <t>Región del Maule</t>
  </si>
  <si>
    <t>Región de Ñuble</t>
  </si>
  <si>
    <t>Región del Biobío</t>
  </si>
  <si>
    <t>Región de La Araucanía</t>
  </si>
  <si>
    <t>Región de Los Ríos</t>
  </si>
  <si>
    <t>Región de Los Lagos</t>
  </si>
  <si>
    <t>Región de Aysén</t>
  </si>
  <si>
    <t>Región de Magallanes y de la Antártica Chilena</t>
  </si>
  <si>
    <t>Región Metropolitana de Santiago</t>
  </si>
  <si>
    <t>En el Extranjero</t>
  </si>
  <si>
    <t>Actividad Económica (CIIU rev.4)</t>
  </si>
  <si>
    <t xml:space="preserve"> A: AGRICULTURA, GANADERÍA, SILVICULTURA Y PESCA</t>
  </si>
  <si>
    <t>A01: AGRICULTURA, GANADERÍA, CAZA Y ACTIVIDADES DE SERVICIOS CONEXAS</t>
  </si>
  <si>
    <t>B: EXPLOTACIÓN DE MINAS Y CANTERAS</t>
  </si>
  <si>
    <t>C: INDUSTRIAS MANUFACTURERAS</t>
  </si>
  <si>
    <t>C10: ELABORACIÓN DE PRODUCTOS ALIMENTICIOS</t>
  </si>
  <si>
    <t>C20: FABRICACIÓN DE SUSTANCIAS Y PRODUCTOS QUÍMICOS</t>
  </si>
  <si>
    <t>D: SUMINISTRO DE ELECTRICIDAD, GAS, VAPOR Y AIRE ACONDICIONADO</t>
  </si>
  <si>
    <t>E: SUMINISTRO DE AGUA; EVACUACION DE AGUAS RESIDUALES, GESTION DE DESECHOS Y DESCONTAMINACIÓN</t>
  </si>
  <si>
    <t>F: CONSTRUCCIÓN</t>
  </si>
  <si>
    <t>G: COMERCIO AL POR MAYOR Y AL POR MENOR; REPARACION DE VEHICULOS AUTOMOTORES Y MOTOCICLETAS</t>
  </si>
  <si>
    <t>G46: COMERCIO AL POR MAYOR, EXCEPTO EL DE VEHICULOS AUTOMOTORES Y MOTOCICLETAS</t>
  </si>
  <si>
    <t>H: TRANSPORTE Y ALMACENAMIENTO</t>
  </si>
  <si>
    <t>I: ACTIVIDADES DE ALOJAMIENTO Y DE SERVICIO DE COMIDAS</t>
  </si>
  <si>
    <t>J: INFORMACION Y COMUNICACIONES</t>
  </si>
  <si>
    <t>J62: PROGRAMACIÓN INFORMÁTICA, CONSULTORÍA DE INFORMÁTICA Y ACTIVIDADES CONEXAS</t>
  </si>
  <si>
    <t>K: ACTIVIDADES FINANCIERAS Y DE SEGUROS</t>
  </si>
  <si>
    <t>L: ACTIVIDADES INMOBILIARIAS</t>
  </si>
  <si>
    <t>M: ACTIVIDADES PROFESIONALES, CIENTÍFICA Y TÉCNICA</t>
  </si>
  <si>
    <t>M70: ACTIVIDADES DE OFICINAS PRINCIPALES; ACTIVIDADES DE CONSULTORÍA DE GESTIÓN</t>
  </si>
  <si>
    <t>M71: ACTIVIDADES DE ARQUITECTURA E INGENIERIA; ENSAYOS Y ANALISIS TÉCNICOS</t>
  </si>
  <si>
    <t>M72: INVESTIGACIÓN CIENTÍFICA Y DESARROLLO</t>
  </si>
  <si>
    <t>N: ACTIVIDADES DE SERVICIOS ADMINISTRATIVOS Y DE APOYO</t>
  </si>
  <si>
    <t>O: ADMINISTRACIÓN PÚBLICA Y DEFENSA; PLANES DE SEGURIDAD SOCIAL DE AFILIACIÓN OBLIGATORIA</t>
  </si>
  <si>
    <t>P: ENSEÑANZA</t>
  </si>
  <si>
    <t>Q: ACTIVIDADES DE ATENCIÓN DE LA SALUD HUMANA Y DE ASISTENCIA SOCIAL</t>
  </si>
  <si>
    <t>Q86: ACTIVIDAD DE ATENCION DE LA SALUD HUMANA</t>
  </si>
  <si>
    <t>R: ACTIVIDADES ARTISITCAS, DE ENTRETENIMIENTOS RECREATIVAS</t>
  </si>
  <si>
    <t>S: OTRAS ACTIVIDADES DE SERVICIOS</t>
  </si>
  <si>
    <t>I.4</t>
  </si>
  <si>
    <t>I.5</t>
  </si>
  <si>
    <t>I.6</t>
  </si>
  <si>
    <t>GASTO I+D FINANCIADO POR EL ESTADO (%) - MIEMBROS OCDE</t>
  </si>
  <si>
    <t>INVESTIGADORES I+D CADA 1000 TRABAJADORES - MIEMBROS OCDE</t>
  </si>
  <si>
    <t>INVESTIGADORAS I+D COMO PORCENTAJE DEL TOTAL DE INVESTIGADORES - MIEMBROS OCDE</t>
  </si>
  <si>
    <t>EJECUCIÓN DE LA I+D</t>
  </si>
  <si>
    <t>K</t>
  </si>
  <si>
    <t>K.1</t>
  </si>
  <si>
    <t>Investigación Básica</t>
  </si>
  <si>
    <t>Investigación Aplicada</t>
  </si>
  <si>
    <t>Desarrollo Experimental</t>
  </si>
  <si>
    <t>ÍNDICE</t>
  </si>
  <si>
    <t>I.1 EVOLUCIÓN GASTO EN I+D Y RATIO CON RESPECTO AL PIB</t>
  </si>
  <si>
    <t>Var. Gasto I+D Nominal</t>
  </si>
  <si>
    <t>Ratio Gasto I+D/PIB</t>
  </si>
  <si>
    <t>Var. Gasto I+D Real</t>
  </si>
  <si>
    <t xml:space="preserve">Producto Interno Bruto ($MM corrientes) </t>
  </si>
  <si>
    <t>Producto Interno Bruto ($MM 2017)</t>
  </si>
  <si>
    <t>Gasto Intramuro en I+D ($MM corrientes)</t>
  </si>
  <si>
    <t>Gasto Intramuro en I+D ($MM 2017)</t>
  </si>
  <si>
    <t>GASTO EN I+D COMO PORCENTAJE DEL PIB v/s OCDE</t>
  </si>
  <si>
    <t>I.2 GASTO EN I+D COMO PORCENTAJE DEL PIB v/s OCDE (ÚLTIMO AÑO DISPONIBLE)</t>
  </si>
  <si>
    <t>I.3 DISTRIBUCIÓN PORCENTUAL DEL GASTO TOTAL EN I+D POR SECTOR DE EJECUCIÓN - MIEMBROS OCDE (ÚLTIMO AÑO DISPONIBLE)</t>
  </si>
  <si>
    <t>Fuente: Main Science and Technology Indicators Database, OECD, datos extraídos en enero de 2019</t>
  </si>
  <si>
    <t>**Resto de los países datos de 2016</t>
  </si>
  <si>
    <t>*Francia, Estados Unidos, Suiza, OECD TOTAL, Nueva Zelanda y Polonia datos de 2015</t>
  </si>
  <si>
    <t xml:space="preserve">I.4 GASTO I+D FINANCIADO POR EL ESTADO (%) - MIEMBROS OCDE (ÚLTIMO AÑO DISPONIBLE) </t>
  </si>
  <si>
    <t>***Resto de los países datos de 2015</t>
  </si>
  <si>
    <t>Corea</t>
  </si>
  <si>
    <t>*Austria, Chile, República Checa, Estonia, Alemania, Grecia, Islandia, Japón, Corea, México, Noruega y Estados Unidos datos de 2016</t>
  </si>
  <si>
    <t>*Islandia, Estonia, Noruega, Turquía, Chile, República Checa, Corea, Japón datos de 2016</t>
  </si>
  <si>
    <t>**Resto de los países datos de 2015</t>
  </si>
  <si>
    <t>(MM$ corrientes, 2017)</t>
  </si>
  <si>
    <t>Porcentaje</t>
  </si>
  <si>
    <t>(MM$ corrientes, 2016)</t>
  </si>
  <si>
    <t>Hacen I+D</t>
  </si>
  <si>
    <t>Ejecutan I+D (intramuro+mixta)</t>
  </si>
  <si>
    <t>B.1 EMPRESAS: TOTAL DE VENTAS Y GASTO I+D SEGÚN ACTIVIDAD ECONÓMICA (2016 y 2017)</t>
  </si>
  <si>
    <t>EMPRESAS: TOTAL DE VENTAS Y GASTO I+D SEGÚN ACTIVIDAD ECONÓMICA (2016 y 2017)</t>
  </si>
  <si>
    <t>UNIDADES QUE REALIZAN GASTO EN I+D (2016 y 2017)</t>
  </si>
  <si>
    <t>Total unidades</t>
  </si>
  <si>
    <t>Número</t>
  </si>
  <si>
    <t>%</t>
  </si>
  <si>
    <t>Solo I+D Intramuro</t>
  </si>
  <si>
    <t>Solo I+D Extramuro</t>
  </si>
  <si>
    <t>I+D Mixta</t>
  </si>
  <si>
    <t>K.1 UNIDADES QUE REALIZAN GASTO EN I+D (2016 y 2017)</t>
  </si>
  <si>
    <t>D.1 GASTO EN I+D SEGÚN SECTOR DE EJECUCIÓN</t>
  </si>
  <si>
    <t>Gasto en I+D según sector de ejecución (%)</t>
  </si>
  <si>
    <t>Gasto en I+D según sector de ejecución ($MM de 2017)</t>
  </si>
  <si>
    <t>$MM de 2017</t>
  </si>
  <si>
    <t>Educacíon Superior</t>
  </si>
  <si>
    <t>$MM 2017</t>
  </si>
  <si>
    <t>Grandes</t>
  </si>
  <si>
    <t>Medianas</t>
  </si>
  <si>
    <t>Pequeñas</t>
  </si>
  <si>
    <t>Ciencias Naturales</t>
  </si>
  <si>
    <t>Ingeniería y Tecnología</t>
  </si>
  <si>
    <t>Ciencias Médicas y de Salud</t>
  </si>
  <si>
    <t>Ciencias Agrícolas</t>
  </si>
  <si>
    <t>Ciencias Sociales</t>
  </si>
  <si>
    <t>Humanidades</t>
  </si>
  <si>
    <t>Gasto I+D por Unidad Declarante según área del conocimiento - $MM 2017</t>
  </si>
  <si>
    <t>Medio ambiente</t>
  </si>
  <si>
    <t>Energía</t>
  </si>
  <si>
    <t>Agricultura</t>
  </si>
  <si>
    <t>Defensa</t>
  </si>
  <si>
    <t>Salud</t>
  </si>
  <si>
    <t>Educación</t>
  </si>
  <si>
    <t>Exploración y explotación de la tierra</t>
  </si>
  <si>
    <t>Transporte, telecomunicaciones y otras infraestructuras</t>
  </si>
  <si>
    <t>Producción industrial y tecnología</t>
  </si>
  <si>
    <t>Exploración y explotación del espacio</t>
  </si>
  <si>
    <t>Cultura, recreación, religión y medios de comunicación masiva</t>
  </si>
  <si>
    <t>Sistemas políticos y sociales, estructuras y procesos</t>
  </si>
  <si>
    <t>Avance general del conocimiento</t>
  </si>
  <si>
    <t>Gasto I+D por Unidad Declarante según objetivo socioeconómico - $MM 2017</t>
  </si>
  <si>
    <t>Objetivo socioeconómico</t>
  </si>
  <si>
    <t>Área del conocimiento</t>
  </si>
  <si>
    <t>Microempresas</t>
  </si>
  <si>
    <t>Gasto en I+D según tamaño de empresa (MM$ de 2017)</t>
  </si>
  <si>
    <t>Tamaño de empresa</t>
  </si>
  <si>
    <t>5 años o menos</t>
  </si>
  <si>
    <t>6 a 15 años</t>
  </si>
  <si>
    <t>16 a 25 años</t>
  </si>
  <si>
    <t>26 años o más</t>
  </si>
  <si>
    <t>Gasto en I+D según rango de antigüedad de la empresa ($MM de 2017)</t>
  </si>
  <si>
    <t>Unidad Declarante</t>
  </si>
  <si>
    <t>Investigadores</t>
  </si>
  <si>
    <t>Técnicos y Personal de Apoyo</t>
  </si>
  <si>
    <t>Otro Personal de Apoyo</t>
  </si>
  <si>
    <t>PERSONAL I+D SEGÚN OCUPACIÓN  (EN JORNADA COMPLETA EQUIVALENTE, JCE) - 2016 Y 2017</t>
  </si>
  <si>
    <t>PERSONAL I+D SEGÚN NIVEL DE TITULACIÓN FORMAL (EN JORNADA COMPLETA EQUIVALENTE, JCE) - 2016 Y 2017</t>
  </si>
  <si>
    <t>C.1 PERSONAL I+D SEGÚN OCUPACIÓN  (EN JORNADA COMPLETA EQUIVALENTE, JCE) - 2016 Y 2017</t>
  </si>
  <si>
    <t>C.2 PERSONAL I+D SEGÚN NIVEL DE TITULACIÓN FORMAL (EN JORNADA COMPLETA EQUIVALENTE, JCE) - 2016 Y 2017</t>
  </si>
  <si>
    <t>Doctorados</t>
  </si>
  <si>
    <t>Magíster</t>
  </si>
  <si>
    <t>Profesional y/o Licenciatura</t>
  </si>
  <si>
    <t>Técnicos de Nivel Superior</t>
  </si>
  <si>
    <t>Otros</t>
  </si>
  <si>
    <t>Personal I+D según nivel de titulación formal (JCE 2017)</t>
  </si>
  <si>
    <t>Personal I+D según nivel de titulación formal (JCE 2016)</t>
  </si>
  <si>
    <t>Personal I+D según ocupación (JCE 2017)</t>
  </si>
  <si>
    <t>Personal I+D según ocupación (JCE 2016)</t>
  </si>
  <si>
    <t>Personal I+D femenino según nivel de titulación formal (JCE 2017)</t>
  </si>
  <si>
    <t>Personal I+D femenino según nivel de titulación formal (JCE 2016)</t>
  </si>
  <si>
    <t>Personal I+D femenino según nivel de titulación formal (% del total, 2017)</t>
  </si>
  <si>
    <t>Personal I+D femenino según nivel de titulación formal (% del total, 2016)</t>
  </si>
  <si>
    <t>JCE</t>
  </si>
  <si>
    <t>Personal femenino</t>
  </si>
  <si>
    <t>Personal masculino</t>
  </si>
  <si>
    <t>C.4 PERSONAL I+D POR SEXO 2016 - 2017 (EN JORNADA COMPLETA EQUIVALENTE, JCE Y %)</t>
  </si>
  <si>
    <t>PERSONAL I+D POR SEXO 2016 - 2017 (EN JORNADA COMPLETA EQUIVALENTE, JCE Y %)</t>
  </si>
  <si>
    <t>Mipes</t>
  </si>
  <si>
    <t>Número de empresas que hacen I+D (intramuro o extramuro) según tamaño de empresa</t>
  </si>
  <si>
    <t>*Mipes incluye a micro y pequeñas empresas</t>
  </si>
  <si>
    <t>Número de empresas que hacen I+D (intramuro o extramuro) según rango de antigüedad</t>
  </si>
  <si>
    <t>Concentración del gasto en I+D según tamaño de empresa (%)</t>
  </si>
  <si>
    <t>Top 5</t>
  </si>
  <si>
    <t>Top 10</t>
  </si>
  <si>
    <t>Top 20</t>
  </si>
  <si>
    <t>Top 50</t>
  </si>
  <si>
    <t>Total ($MM de 2017)</t>
  </si>
  <si>
    <t>No es prioridad/ no es necesario para la empresa</t>
  </si>
  <si>
    <t>Falta de recursos financieros</t>
  </si>
  <si>
    <t>Falta de personal intramuro calificado</t>
  </si>
  <si>
    <t>O.1 EMPRESAS: RAZONES PARA NO REALIZAR I+D (2017)</t>
  </si>
  <si>
    <t>No conoce la ley de incentivo tributario o "Ley I+D"</t>
  </si>
  <si>
    <t>Por confidencialidad de la investigación que se está realizando</t>
  </si>
  <si>
    <t>La empresa no hace actividades de I+D sistemáticamente</t>
  </si>
  <si>
    <t>No sabe cómo formular el proyecto ante Corfo</t>
  </si>
  <si>
    <t>La empresa ya está ejecutando I+D, con Ley I+D adjudicada en años anteriores</t>
  </si>
  <si>
    <t>La empresa no hizo actividades de I+D en 2017</t>
  </si>
  <si>
    <t>Principales razones para no postular a la Ley I+D para empresas que hicieron I+D</t>
  </si>
  <si>
    <t>Gasto en I+D según fuente de financiamiento ($MM de 2017)</t>
  </si>
  <si>
    <t>Gasto en I+D según fuente de financiamiento (%)</t>
  </si>
  <si>
    <t>OCDE - Total</t>
  </si>
  <si>
    <t>% Gasto I+D financiado por empresas</t>
  </si>
  <si>
    <t>I.7</t>
  </si>
  <si>
    <t>GASTO I+D FINANCIADO POR EMPRESAS (%) - MIEMBROS OCDE</t>
  </si>
  <si>
    <t>I.6 INVESTIGADORES I+D CADA 1000 TRABAJADORES - MIEMBROS OCDE (ÚLTIMO AÑO DISPONIBLE)</t>
  </si>
  <si>
    <t>I.7 INVESTIGADORAS I+D COMO PORCENTAJE DEL TOTAL DE INVESTIGADORES - MIEMBROS OCDE (ÚLTIMO AÑO DISPONIBLE)</t>
  </si>
  <si>
    <t>Gasto en I+D 2016</t>
  </si>
  <si>
    <t>Total ventas 2016</t>
  </si>
  <si>
    <t>Total ventas 2017</t>
  </si>
  <si>
    <t>Gasto en I+D 2017</t>
  </si>
  <si>
    <t xml:space="preserve">D.2 GASTO EN I+D SEGÚN FUENTE DE FINANCIAMIENTO </t>
  </si>
  <si>
    <t>GASTO EN I+D SEGÚN FUENTE DE FINANCIAMIENTO</t>
  </si>
  <si>
    <t>D.3 GASTO EN I+D SEGÚN SECTOR DE EJECUCIÓN Y FUENTE DE FINANCIAMIENTO (2017)</t>
  </si>
  <si>
    <t>D.4 EMPRESAS: GASTO EN I+D SEGÚN ACTIVIDAD ECONÓMICA</t>
  </si>
  <si>
    <t>D.6 GASTO EN I+D SEGÚN REGIÓN (2017)</t>
  </si>
  <si>
    <t xml:space="preserve">D.7 GASTO SALARIAL Y OTROS GASTOS INTRAMURO EN I+D SEGÚN TIPO DE INVESTIGACIÓN </t>
  </si>
  <si>
    <t>Empresas Grandes: Gasto I+D por fuente de financiamiento ($MM de 2017)</t>
  </si>
  <si>
    <t>Empresas Medianas: Gasto I+D por fuente de financiamiento ($MM de 2017)</t>
  </si>
  <si>
    <t>Empresas Pequeñas: Gasto I+D por fuente de financiamiento ($MM de 2017)</t>
  </si>
  <si>
    <t>Microempresas: Gasto I+D por fuente de financiamiento ($MM de 2017)</t>
  </si>
  <si>
    <t>Mipes (Microempresas+pequeñas): Gasto I+D por fuente de financiamiento ($MM de 2017)</t>
  </si>
  <si>
    <t>D.5 EMPRESAS: GASTO I+D POR FUENTE DE FINANCIAMIENTO SEGÚN TAMAÑO DE EMPRESA</t>
  </si>
  <si>
    <t>EMPRESAS: GASTO I+D POR FUENTE DE FINANCIAMIENTO SEGÚN TAMAÑO DE EMPRESA</t>
  </si>
  <si>
    <t xml:space="preserve">GASTO SALARIAL Y OTROS GASTOS INTRAMURO EN I+D SEGÚN TIPO DE INVESTIGACIÓN </t>
  </si>
  <si>
    <t>D.8 GASTO EN I+D SEGÚN ÁREA DEL CONOCIMIENTO (2017)</t>
  </si>
  <si>
    <t>GASTO EN I+D SEGÚN ÁREA DEL CONOCIMIENTO (2017)</t>
  </si>
  <si>
    <t>D.9 GASTO EN I+D SEGÚN OBJETIVO SOCIOECONÓMICO (2017)</t>
  </si>
  <si>
    <t>D.10 EMPRESAS: GASTO EN I+D SEGÚN TAMAÑO DE EMPRESA</t>
  </si>
  <si>
    <t>EMPRESAS: GASTO EN I+D SEGÚN TAMAÑO DE EMPRESA</t>
  </si>
  <si>
    <t>D.11 EMPRESAS: GASTO EN I+D SEGÚN RANGO DE ANTIGÜEDAD DE LA EMPRESA</t>
  </si>
  <si>
    <t>D.11</t>
  </si>
  <si>
    <t>EMPRESAS: GASTO EN I+D SEGÚN RANGO DE ANTIGÜEDAD DE LA EMPRESA</t>
  </si>
  <si>
    <t>D.12 GASTO I+D EJECUTADO POR EMPRESAS REALIZADO POR LAS TOP-EJECUTORAS ($MM DE 2017 Y %)</t>
  </si>
  <si>
    <t>D.12</t>
  </si>
  <si>
    <t>GASTO I+D EJECUTADO POR EMPRESAS REALIZADO POR LAS TOP-EJECUTORAS</t>
  </si>
  <si>
    <t>O</t>
  </si>
  <si>
    <t>OTROS RESULTADOS</t>
  </si>
  <si>
    <t>O.1</t>
  </si>
  <si>
    <t>EMPRESAS: RAZONES PARA NO REALIZAR I+D (2017)</t>
  </si>
  <si>
    <t>O.2 EMPRESAS: RAZONES PARA NO POSTULAR A LA LEY I+D PARA EMPRESAS QUE HICIERON I+D (2017)</t>
  </si>
  <si>
    <t>O.2</t>
  </si>
  <si>
    <t>EMPRESAS: RAZONES PARA NO POSTULAR A LA LEY I+D PARA EMPRESAS QUE HICIERON I+D (2017)</t>
  </si>
  <si>
    <t>Gasto en I+D y ratio con respecto al PIB</t>
  </si>
  <si>
    <t>*Fuente: Banco Central. Gasto del PIB a precios corrientes, referencia 2013, información histórica (miles de millones de pesos). Extraído de: https://si3.bcentral.cl/Siete/secure/cuadros/arboles.aspx?idCuadro=CCNN2013_P0_V2</t>
  </si>
  <si>
    <t>**Australia, Nueva Zelanda y Suiza datos de 2015</t>
  </si>
  <si>
    <t>***Canadá datos de 2017</t>
  </si>
  <si>
    <t>****Resto de los países datos de 2016</t>
  </si>
  <si>
    <t>*Dato de Chile se imputa de los resultados de la Encuesta sobre Gasto y Personal en Investigación y Desarrollo (I+D) año de referencia 2017</t>
  </si>
  <si>
    <t>Gasto en I+D como porcentaje del PIB v/s OCDE</t>
  </si>
  <si>
    <t xml:space="preserve">DISTRIBUCIÓN PORCENTUAL DEL GASTO TOTAL EN I+D POR SECTOR DE EJECUCIÓN - MIEMBROS OCDE </t>
  </si>
  <si>
    <t>Sectores que ejecutan I+D (%) - Miembros OCDE</t>
  </si>
  <si>
    <t>Gasto I+D financiado por el Estado (%) - Miembros OCDE</t>
  </si>
  <si>
    <t>Gasto I+D financiado por empresas (%) - Miembros OCDE</t>
  </si>
  <si>
    <t xml:space="preserve">I.5 GASTO I+D FINANCIADO POR EMPRESAS (%) - MIEMBROS OCDE (2015) </t>
  </si>
  <si>
    <t>Fuente: Main Science and Technology Indicators Database, OECD, datos extraídos en febrero de 2019</t>
  </si>
  <si>
    <t>Fuente de financiamiento</t>
  </si>
  <si>
    <t>Sector de ejecución</t>
  </si>
  <si>
    <t>% Financiamiento</t>
  </si>
  <si>
    <t>% Ejecución</t>
  </si>
  <si>
    <t>Investigadores I+D cada 1000 trabajadores - Miembros OCDE</t>
  </si>
  <si>
    <t>Empresas Grandes: Gasto I+D por fuente de financiamiento (%)</t>
  </si>
  <si>
    <t>Empresas Medianas: Gasto I+D por fuente de financiamiento (%)</t>
  </si>
  <si>
    <t>Empresas Pequeñas: Gasto I+D por fuente de financiamiento (%)</t>
  </si>
  <si>
    <t>Microempresas: Gasto I+D por fuente de financiamiento (%)</t>
  </si>
  <si>
    <t>Mipes (Microempresas+pequeñas): Gasto I+D por fuente de financiamiento (%)</t>
  </si>
  <si>
    <t>Financiamiento estatal por tamaño de empresa (%)</t>
  </si>
  <si>
    <t>Desconocimiento de instrumentos públicos de apoyo a la I+D</t>
  </si>
  <si>
    <t>Falta de infraestructura física adecuada</t>
  </si>
  <si>
    <t>Falta o deficiencia de incentivos tributarios</t>
  </si>
  <si>
    <t>Los resultados son muy inciertos/existe mucha incertidumbre</t>
  </si>
  <si>
    <t>Resultados poco atractivos para la planta directiva/proyecto poco rentable para la empresa</t>
  </si>
  <si>
    <t>Falta/ deficiente coordinación con otras instituciones/empresas</t>
  </si>
  <si>
    <t>La I+D es ejecutada por la casa matriz u otra entidad asociada en Chile</t>
  </si>
  <si>
    <t>La I+D es ejecutada por la casa matriz u otra entidad asociada en el extranjero</t>
  </si>
  <si>
    <t>Los resultados se conocerán a muy largo plazo</t>
  </si>
  <si>
    <t>Ausencia de proveedores con las competencias requeridas</t>
  </si>
  <si>
    <t>ANEXO.1</t>
  </si>
  <si>
    <t>INFLACTOR</t>
  </si>
  <si>
    <t>ANEXO.1 INFLACTOR</t>
  </si>
  <si>
    <t>ANEXOS</t>
  </si>
  <si>
    <t>Investigadoras I+D como % del total de investigadores - Miembros OCDE</t>
  </si>
  <si>
    <t>Investigadoras I+D como porcentaje del total</t>
  </si>
  <si>
    <t>Razones para no realizar I+D</t>
  </si>
  <si>
    <t>Empresas: razones para no realizar I+D (N=1600)</t>
  </si>
  <si>
    <t>N° de empresas</t>
  </si>
  <si>
    <t>Razones para no postular a la Ley I+D</t>
  </si>
  <si>
    <t xml:space="preserve">Investigadoras JCE </t>
  </si>
  <si>
    <t xml:space="preserve">% Investigadoras JCE </t>
  </si>
  <si>
    <t>C.5</t>
  </si>
  <si>
    <t>C.3 PERSONAL I+D FEMENINO SEGÚN NIVEL DE TITULACIÓN FORMAL (EN JORNADA COMPLETA EQUIVALENTE, JCE Y %) - 2016 Y 2017</t>
  </si>
  <si>
    <t>PERSONAL I+D FEMENINO SEGÚN NIVEL DE TITULACIÓN FORMAL (EN JORNADA COMPLETA EQUIVALENTE, JCE Y %) - 2016 Y 2017</t>
  </si>
  <si>
    <t>Total de mujeres investigadoras (JCE 2017)</t>
  </si>
  <si>
    <t>Total investigadores JCE</t>
  </si>
  <si>
    <t xml:space="preserve">C.5 TOTAL DE MUJERES QUE SE DESEMPEÑAN COMO INVESTIGADORAS (EN JORNADA COMPLETA EQUIVALENTE, JCE Y %) </t>
  </si>
  <si>
    <t>TOTAL DE MUJERES QUE SE DESEMPEÑAN COMO INVESTIGADORAS (EN JORNADA COMPLETA EQUIVALENTE, JCE)</t>
  </si>
  <si>
    <t>NOTAS</t>
  </si>
  <si>
    <t>1. A menos que se indique otra cosa, las fuentes utilizadas para la obtención de estos resultados son las Encuestas sobre Gasto y Personal en I+D años de referencia 2009 - 2010, 2011 - 2012, 2013, 2014, 2015, 2016 y 2017.</t>
  </si>
  <si>
    <t>2.Los datos para el año 2017 son preliminares, ya que se corroboran con la encuesta del año siguiente para poder declararse como definitivos.</t>
  </si>
  <si>
    <t>3. El inflactor utilizado para obtener los datos de montos en $MM de 2017 se obtiene de la serie del IPC publicada por el INE, la cual toma como año base el 2013</t>
  </si>
  <si>
    <t>*El financiamiento internacional tuvo cambios metodológicos desde el año 2016 en la forma de considerar los observatorios</t>
  </si>
  <si>
    <t>astronómicos. Por lo tanto, se corrigen los años 2010 a 2015 utilizando la misma metodología que 2016 y 2017.</t>
  </si>
  <si>
    <t xml:space="preserve">*Nota: La caída entre el año 2015 y 2016 se explica por un cambio metodológico. Este consistió en contabilizar únicamente el 10% del gasto en I+D realizado por los observatorios astronómicos e imputarlo como parte del gasto de las universidades. </t>
  </si>
  <si>
    <t>****Dato de Chile se imputa de los resultados de la Encuesta sobre Gasto y Personal en Investigación y Desarrollo (I+D) año de referencia 2017</t>
  </si>
  <si>
    <t>***Dato de Chile se imputa de los resultados de la Encuesta sobre Gasto y Personal en Investigación y Desarrollo (I+D) año de referencia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</si>
</sst>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3" formatCode="_ * #,##0.00_ ;_ * \-#,##0.00_ ;_ * &quot;-&quot;??_ ;_ @_ "/>
    <numFmt numFmtId="164" formatCode="yyyy"/>
    <numFmt numFmtId="165" formatCode="0.000%"/>
    <numFmt numFmtId="166" formatCode="&quot;$&quot;#,##0"/>
    <numFmt numFmtId="167" formatCode="0.0%"/>
    <numFmt numFmtId="168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0"/>
      <color rgb="FF40404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8" fontId="10" fillId="0" borderId="0" applyFont="0" applyFill="0" applyBorder="0" applyAlignment="0" applyProtection="0"/>
  </cellStyleXfs>
  <cellXfs count="25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6" fillId="0" borderId="0" xfId="4"/>
    <xf numFmtId="0" fontId="2" fillId="0" borderId="0" xfId="0" applyFont="1"/>
    <xf numFmtId="0" fontId="0" fillId="2" borderId="0" xfId="0" applyFill="1" applyBorder="1" applyAlignment="1">
      <alignment horizontal="center"/>
    </xf>
    <xf numFmtId="167" fontId="0" fillId="2" borderId="0" xfId="3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0" fontId="2" fillId="2" borderId="0" xfId="3" applyNumberFormat="1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6" fontId="0" fillId="2" borderId="0" xfId="2" applyNumberFormat="1" applyFont="1" applyFill="1" applyBorder="1" applyAlignment="1">
      <alignment horizontal="center"/>
    </xf>
    <xf numFmtId="0" fontId="0" fillId="2" borderId="14" xfId="0" applyFill="1" applyBorder="1"/>
    <xf numFmtId="0" fontId="2" fillId="3" borderId="16" xfId="0" applyFont="1" applyFill="1" applyBorder="1"/>
    <xf numFmtId="0" fontId="2" fillId="3" borderId="16" xfId="0" applyFont="1" applyFill="1" applyBorder="1" applyAlignment="1">
      <alignment horizontal="center"/>
    </xf>
    <xf numFmtId="10" fontId="0" fillId="2" borderId="0" xfId="3" applyNumberFormat="1" applyFont="1" applyFill="1" applyBorder="1" applyAlignment="1">
      <alignment horizontal="center"/>
    </xf>
    <xf numFmtId="0" fontId="0" fillId="0" borderId="0" xfId="0" applyBorder="1"/>
    <xf numFmtId="0" fontId="7" fillId="0" borderId="0" xfId="0" applyFont="1"/>
    <xf numFmtId="0" fontId="8" fillId="0" borderId="0" xfId="0" applyFont="1"/>
    <xf numFmtId="10" fontId="1" fillId="2" borderId="0" xfId="3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center"/>
    </xf>
    <xf numFmtId="10" fontId="0" fillId="2" borderId="12" xfId="3" applyNumberFormat="1" applyFont="1" applyFill="1" applyBorder="1" applyAlignment="1">
      <alignment horizontal="center"/>
    </xf>
    <xf numFmtId="10" fontId="0" fillId="2" borderId="13" xfId="3" applyNumberFormat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10" fontId="2" fillId="2" borderId="4" xfId="3" applyNumberFormat="1" applyFont="1" applyFill="1" applyBorder="1" applyAlignment="1">
      <alignment horizontal="center"/>
    </xf>
    <xf numFmtId="0" fontId="2" fillId="3" borderId="18" xfId="0" applyFont="1" applyFill="1" applyBorder="1"/>
    <xf numFmtId="166" fontId="0" fillId="2" borderId="8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 vertical="center"/>
    </xf>
    <xf numFmtId="10" fontId="0" fillId="2" borderId="12" xfId="3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/>
    <xf numFmtId="0" fontId="0" fillId="3" borderId="16" xfId="0" applyFill="1" applyBorder="1" applyAlignment="1">
      <alignment horizontal="center"/>
    </xf>
    <xf numFmtId="0" fontId="0" fillId="3" borderId="10" xfId="0" applyFill="1" applyBorder="1"/>
    <xf numFmtId="0" fontId="0" fillId="3" borderId="5" xfId="0" applyFill="1" applyBorder="1"/>
    <xf numFmtId="0" fontId="0" fillId="3" borderId="7" xfId="0" applyFill="1" applyBorder="1"/>
    <xf numFmtId="167" fontId="2" fillId="2" borderId="4" xfId="3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7" fontId="0" fillId="2" borderId="12" xfId="3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7" fontId="0" fillId="2" borderId="13" xfId="3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6" fontId="11" fillId="2" borderId="3" xfId="6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0" fillId="3" borderId="6" xfId="0" applyFill="1" applyBorder="1"/>
    <xf numFmtId="0" fontId="2" fillId="3" borderId="1" xfId="0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0" fontId="0" fillId="3" borderId="8" xfId="0" applyFill="1" applyBorder="1"/>
    <xf numFmtId="167" fontId="0" fillId="2" borderId="8" xfId="3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166" fontId="2" fillId="2" borderId="12" xfId="0" applyNumberFormat="1" applyFont="1" applyFill="1" applyBorder="1" applyAlignment="1">
      <alignment horizontal="center"/>
    </xf>
    <xf numFmtId="166" fontId="0" fillId="2" borderId="10" xfId="0" applyNumberFormat="1" applyFill="1" applyBorder="1" applyAlignment="1">
      <alignment horizontal="center"/>
    </xf>
    <xf numFmtId="166" fontId="2" fillId="2" borderId="13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166" fontId="0" fillId="2" borderId="6" xfId="2" applyNumberFormat="1" applyFont="1" applyFill="1" applyBorder="1" applyAlignment="1">
      <alignment horizontal="center"/>
    </xf>
    <xf numFmtId="166" fontId="0" fillId="2" borderId="12" xfId="2" applyNumberFormat="1" applyFon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66" fontId="0" fillId="2" borderId="7" xfId="0" applyNumberForma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0" fillId="3" borderId="6" xfId="0" applyFont="1" applyFill="1" applyBorder="1"/>
    <xf numFmtId="0" fontId="0" fillId="3" borderId="7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2" borderId="12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4" xfId="0" applyNumberFormat="1" applyFill="1" applyBorder="1" applyAlignment="1">
      <alignment horizontal="center"/>
    </xf>
    <xf numFmtId="0" fontId="0" fillId="2" borderId="13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0" fontId="0" fillId="3" borderId="8" xfId="0" applyFont="1" applyFill="1" applyBorder="1"/>
    <xf numFmtId="1" fontId="2" fillId="2" borderId="4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67" fontId="2" fillId="2" borderId="3" xfId="3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2" fillId="3" borderId="26" xfId="0" applyFont="1" applyFill="1" applyBorder="1"/>
    <xf numFmtId="0" fontId="0" fillId="3" borderId="22" xfId="0" applyFill="1" applyBorder="1"/>
    <xf numFmtId="0" fontId="11" fillId="3" borderId="18" xfId="5" applyFont="1" applyFill="1" applyBorder="1"/>
    <xf numFmtId="166" fontId="0" fillId="2" borderId="12" xfId="0" applyNumberFormat="1" applyFill="1" applyBorder="1" applyAlignment="1">
      <alignment horizontal="center"/>
    </xf>
    <xf numFmtId="166" fontId="11" fillId="2" borderId="4" xfId="6" applyNumberFormat="1" applyFont="1" applyFill="1" applyBorder="1" applyAlignment="1">
      <alignment horizontal="center"/>
    </xf>
    <xf numFmtId="0" fontId="4" fillId="3" borderId="16" xfId="5" applyFont="1" applyFill="1" applyBorder="1" applyAlignment="1">
      <alignment horizontal="center"/>
    </xf>
    <xf numFmtId="0" fontId="4" fillId="3" borderId="24" xfId="5" applyFont="1" applyFill="1" applyBorder="1" applyAlignment="1">
      <alignment horizontal="center"/>
    </xf>
    <xf numFmtId="0" fontId="11" fillId="3" borderId="22" xfId="5" applyFont="1" applyFill="1" applyBorder="1"/>
    <xf numFmtId="166" fontId="0" fillId="2" borderId="25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0" fontId="11" fillId="3" borderId="1" xfId="5" applyFont="1" applyFill="1" applyBorder="1"/>
    <xf numFmtId="0" fontId="4" fillId="3" borderId="19" xfId="5" applyFont="1" applyFill="1" applyBorder="1"/>
    <xf numFmtId="0" fontId="4" fillId="3" borderId="6" xfId="5" applyFont="1" applyFill="1" applyBorder="1"/>
    <xf numFmtId="0" fontId="11" fillId="3" borderId="5" xfId="5" applyFont="1" applyFill="1" applyBorder="1" applyAlignment="1">
      <alignment wrapText="1"/>
    </xf>
    <xf numFmtId="0" fontId="4" fillId="3" borderId="18" xfId="5" applyFont="1" applyFill="1" applyBorder="1" applyAlignment="1">
      <alignment horizontal="center"/>
    </xf>
    <xf numFmtId="166" fontId="4" fillId="2" borderId="25" xfId="1" applyNumberFormat="1" applyFont="1" applyFill="1" applyBorder="1" applyAlignment="1">
      <alignment horizontal="center"/>
    </xf>
    <xf numFmtId="166" fontId="4" fillId="2" borderId="20" xfId="1" applyNumberFormat="1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2" fillId="3" borderId="8" xfId="0" applyFont="1" applyFill="1" applyBorder="1"/>
    <xf numFmtId="0" fontId="2" fillId="3" borderId="10" xfId="0" applyFont="1" applyFill="1" applyBorder="1"/>
    <xf numFmtId="0" fontId="2" fillId="3" borderId="24" xfId="0" applyFont="1" applyFill="1" applyBorder="1"/>
    <xf numFmtId="10" fontId="2" fillId="2" borderId="12" xfId="3" applyNumberFormat="1" applyFont="1" applyFill="1" applyBorder="1" applyAlignment="1">
      <alignment horizontal="center"/>
    </xf>
    <xf numFmtId="10" fontId="2" fillId="2" borderId="13" xfId="3" applyNumberFormat="1" applyFont="1" applyFill="1" applyBorder="1" applyAlignment="1">
      <alignment horizontal="center"/>
    </xf>
    <xf numFmtId="10" fontId="1" fillId="2" borderId="12" xfId="3" applyNumberFormat="1" applyFont="1" applyFill="1" applyBorder="1" applyAlignment="1">
      <alignment horizontal="center"/>
    </xf>
    <xf numFmtId="0" fontId="2" fillId="3" borderId="23" xfId="0" applyFont="1" applyFill="1" applyBorder="1"/>
    <xf numFmtId="167" fontId="2" fillId="2" borderId="12" xfId="3" applyNumberFormat="1" applyFon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3" borderId="10" xfId="0" applyFont="1" applyFill="1" applyBorder="1"/>
    <xf numFmtId="0" fontId="2" fillId="3" borderId="19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8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166" fontId="0" fillId="2" borderId="8" xfId="2" applyNumberFormat="1" applyFont="1" applyFill="1" applyBorder="1" applyAlignment="1">
      <alignment horizontal="center"/>
    </xf>
    <xf numFmtId="42" fontId="2" fillId="2" borderId="8" xfId="2" applyFont="1" applyFill="1" applyBorder="1" applyAlignment="1">
      <alignment horizontal="center"/>
    </xf>
    <xf numFmtId="42" fontId="2" fillId="2" borderId="2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6" fontId="0" fillId="2" borderId="14" xfId="0" applyNumberFormat="1" applyFill="1" applyBorder="1" applyAlignment="1">
      <alignment horizontal="center"/>
    </xf>
    <xf numFmtId="166" fontId="2" fillId="2" borderId="19" xfId="0" applyNumberFormat="1" applyFont="1" applyFill="1" applyBorder="1" applyAlignment="1">
      <alignment horizontal="center"/>
    </xf>
    <xf numFmtId="166" fontId="0" fillId="2" borderId="27" xfId="0" applyNumberForma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vertical="center" wrapText="1"/>
    </xf>
    <xf numFmtId="1" fontId="0" fillId="2" borderId="25" xfId="0" applyNumberFormat="1" applyFill="1" applyBorder="1" applyAlignment="1">
      <alignment horizontal="center" vertical="center" wrapText="1"/>
    </xf>
    <xf numFmtId="1" fontId="0" fillId="2" borderId="20" xfId="0" applyNumberFormat="1" applyFill="1" applyBorder="1" applyAlignment="1">
      <alignment horizontal="center" vertical="center" wrapText="1"/>
    </xf>
    <xf numFmtId="1" fontId="0" fillId="2" borderId="27" xfId="0" applyNumberFormat="1" applyFill="1" applyBorder="1" applyAlignment="1">
      <alignment horizontal="center" vertical="center" wrapText="1"/>
    </xf>
    <xf numFmtId="1" fontId="0" fillId="2" borderId="8" xfId="0" applyNumberForma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66" fontId="2" fillId="2" borderId="4" xfId="0" applyNumberFormat="1" applyFont="1" applyFill="1" applyBorder="1" applyAlignment="1">
      <alignment horizontal="center"/>
    </xf>
    <xf numFmtId="167" fontId="2" fillId="2" borderId="2" xfId="3" applyNumberFormat="1" applyFont="1" applyFill="1" applyBorder="1" applyAlignment="1">
      <alignment horizontal="center"/>
    </xf>
    <xf numFmtId="0" fontId="0" fillId="3" borderId="18" xfId="0" applyFill="1" applyBorder="1"/>
    <xf numFmtId="1" fontId="0" fillId="2" borderId="0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10" fontId="0" fillId="2" borderId="14" xfId="3" applyNumberFormat="1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  <xf numFmtId="10" fontId="0" fillId="2" borderId="8" xfId="3" applyNumberFormat="1" applyFont="1" applyFill="1" applyBorder="1" applyAlignment="1">
      <alignment horizontal="center"/>
    </xf>
    <xf numFmtId="10" fontId="2" fillId="2" borderId="6" xfId="3" applyNumberFormat="1" applyFont="1" applyFill="1" applyBorder="1" applyAlignment="1">
      <alignment horizontal="center"/>
    </xf>
    <xf numFmtId="10" fontId="0" fillId="2" borderId="10" xfId="3" applyNumberFormat="1" applyFont="1" applyFill="1" applyBorder="1" applyAlignment="1">
      <alignment horizontal="center"/>
    </xf>
    <xf numFmtId="10" fontId="2" fillId="2" borderId="7" xfId="3" applyNumberFormat="1" applyFont="1" applyFill="1" applyBorder="1" applyAlignment="1">
      <alignment horizontal="center"/>
    </xf>
    <xf numFmtId="166" fontId="0" fillId="2" borderId="6" xfId="0" applyNumberFormat="1" applyFont="1" applyFill="1" applyBorder="1" applyAlignment="1">
      <alignment horizontal="center"/>
    </xf>
    <xf numFmtId="0" fontId="2" fillId="3" borderId="22" xfId="0" applyFont="1" applyFill="1" applyBorder="1"/>
    <xf numFmtId="0" fontId="0" fillId="3" borderId="22" xfId="0" applyFont="1" applyFill="1" applyBorder="1" applyAlignment="1">
      <alignment horizontal="center"/>
    </xf>
    <xf numFmtId="0" fontId="0" fillId="3" borderId="5" xfId="0" applyFont="1" applyFill="1" applyBorder="1"/>
    <xf numFmtId="166" fontId="0" fillId="2" borderId="17" xfId="0" applyNumberFormat="1" applyFont="1" applyFill="1" applyBorder="1" applyAlignment="1">
      <alignment horizontal="center"/>
    </xf>
    <xf numFmtId="166" fontId="0" fillId="2" borderId="5" xfId="0" applyNumberFormat="1" applyFont="1" applyFill="1" applyBorder="1" applyAlignment="1">
      <alignment horizontal="center"/>
    </xf>
    <xf numFmtId="10" fontId="2" fillId="2" borderId="3" xfId="3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167" fontId="4" fillId="2" borderId="12" xfId="3" applyNumberFormat="1" applyFont="1" applyFill="1" applyBorder="1" applyAlignment="1">
      <alignment horizontal="center"/>
    </xf>
    <xf numFmtId="10" fontId="1" fillId="2" borderId="14" xfId="3" applyNumberFormat="1" applyFont="1" applyFill="1" applyBorder="1" applyAlignment="1">
      <alignment horizontal="center"/>
    </xf>
    <xf numFmtId="10" fontId="1" fillId="2" borderId="13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6" fillId="3" borderId="0" xfId="4" applyFill="1"/>
    <xf numFmtId="0" fontId="2" fillId="3" borderId="0" xfId="0" applyFont="1" applyFill="1"/>
    <xf numFmtId="164" fontId="0" fillId="3" borderId="6" xfId="0" applyNumberFormat="1" applyFont="1" applyFill="1" applyBorder="1" applyAlignment="1">
      <alignment horizontal="center" wrapText="1"/>
    </xf>
    <xf numFmtId="164" fontId="0" fillId="3" borderId="7" xfId="0" applyNumberFormat="1" applyFont="1" applyFill="1" applyBorder="1" applyAlignment="1">
      <alignment horizontal="center" wrapText="1"/>
    </xf>
    <xf numFmtId="4" fontId="0" fillId="2" borderId="12" xfId="0" applyNumberFormat="1" applyFont="1" applyFill="1" applyBorder="1" applyAlignment="1">
      <alignment horizontal="center" wrapText="1"/>
    </xf>
    <xf numFmtId="4" fontId="0" fillId="2" borderId="13" xfId="0" applyNumberFormat="1" applyFont="1" applyFill="1" applyBorder="1" applyAlignment="1">
      <alignment horizontal="center" wrapText="1"/>
    </xf>
    <xf numFmtId="10" fontId="2" fillId="0" borderId="4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0" fontId="0" fillId="2" borderId="25" xfId="3" applyNumberFormat="1" applyFont="1" applyFill="1" applyBorder="1" applyAlignment="1">
      <alignment horizontal="center"/>
    </xf>
    <xf numFmtId="10" fontId="0" fillId="2" borderId="20" xfId="3" applyNumberFormat="1" applyFont="1" applyFill="1" applyBorder="1" applyAlignment="1">
      <alignment horizontal="center"/>
    </xf>
    <xf numFmtId="9" fontId="2" fillId="2" borderId="4" xfId="3" applyNumberFormat="1" applyFont="1" applyFill="1" applyBorder="1" applyAlignment="1">
      <alignment horizontal="center"/>
    </xf>
    <xf numFmtId="9" fontId="2" fillId="2" borderId="1" xfId="3" applyNumberFormat="1" applyFont="1" applyFill="1" applyBorder="1" applyAlignment="1">
      <alignment horizontal="center"/>
    </xf>
    <xf numFmtId="9" fontId="2" fillId="2" borderId="4" xfId="3" applyNumberFormat="1" applyFont="1" applyFill="1" applyBorder="1" applyAlignment="1">
      <alignment horizontal="center" vertical="center"/>
    </xf>
    <xf numFmtId="9" fontId="2" fillId="2" borderId="14" xfId="3" applyNumberFormat="1" applyFont="1" applyFill="1" applyBorder="1" applyAlignment="1">
      <alignment horizontal="center"/>
    </xf>
    <xf numFmtId="9" fontId="11" fillId="2" borderId="3" xfId="3" applyNumberFormat="1" applyFont="1" applyFill="1" applyBorder="1" applyAlignment="1">
      <alignment horizontal="center"/>
    </xf>
    <xf numFmtId="9" fontId="11" fillId="2" borderId="4" xfId="3" applyNumberFormat="1" applyFont="1" applyFill="1" applyBorder="1" applyAlignment="1">
      <alignment horizontal="center"/>
    </xf>
    <xf numFmtId="9" fontId="2" fillId="2" borderId="6" xfId="3" applyNumberFormat="1" applyFont="1" applyFill="1" applyBorder="1" applyAlignment="1">
      <alignment horizontal="center"/>
    </xf>
    <xf numFmtId="9" fontId="2" fillId="2" borderId="7" xfId="3" applyNumberFormat="1" applyFont="1" applyFill="1" applyBorder="1" applyAlignment="1">
      <alignment horizontal="center"/>
    </xf>
    <xf numFmtId="0" fontId="0" fillId="2" borderId="6" xfId="0" applyFill="1" applyBorder="1"/>
    <xf numFmtId="1" fontId="0" fillId="2" borderId="12" xfId="0" applyNumberFormat="1" applyFill="1" applyBorder="1" applyAlignment="1">
      <alignment horizontal="center"/>
    </xf>
    <xf numFmtId="0" fontId="0" fillId="2" borderId="7" xfId="0" applyFill="1" applyBorder="1"/>
    <xf numFmtId="1" fontId="0" fillId="2" borderId="13" xfId="0" applyNumberForma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9" fontId="0" fillId="2" borderId="14" xfId="3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3" borderId="23" xfId="0" applyFont="1" applyFill="1" applyBorder="1"/>
    <xf numFmtId="0" fontId="0" fillId="3" borderId="21" xfId="0" applyFill="1" applyBorder="1" applyAlignment="1">
      <alignment horizontal="center"/>
    </xf>
    <xf numFmtId="10" fontId="0" fillId="2" borderId="8" xfId="3" applyNumberFormat="1" applyFont="1" applyFill="1" applyBorder="1" applyAlignment="1">
      <alignment horizontal="center" wrapText="1"/>
    </xf>
    <xf numFmtId="10" fontId="0" fillId="2" borderId="10" xfId="3" applyNumberFormat="1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2" fillId="0" borderId="0" xfId="0" applyFont="1"/>
    <xf numFmtId="0" fontId="5" fillId="3" borderId="0" xfId="0" applyFont="1" applyFill="1"/>
    <xf numFmtId="165" fontId="0" fillId="3" borderId="26" xfId="3" applyNumberFormat="1" applyFont="1" applyFill="1" applyBorder="1"/>
    <xf numFmtId="165" fontId="0" fillId="3" borderId="23" xfId="3" applyNumberFormat="1" applyFont="1" applyFill="1" applyBorder="1"/>
    <xf numFmtId="0" fontId="5" fillId="0" borderId="0" xfId="0" applyFont="1" applyFill="1"/>
    <xf numFmtId="0" fontId="0" fillId="0" borderId="0" xfId="0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11" fillId="3" borderId="9" xfId="5" applyFont="1" applyFill="1" applyBorder="1" applyAlignment="1">
      <alignment horizontal="center" wrapText="1"/>
    </xf>
    <xf numFmtId="0" fontId="11" fillId="3" borderId="17" xfId="5" applyFont="1" applyFill="1" applyBorder="1" applyAlignment="1">
      <alignment horizontal="center" wrapText="1"/>
    </xf>
    <xf numFmtId="0" fontId="11" fillId="3" borderId="11" xfId="5" applyFont="1" applyFill="1" applyBorder="1" applyAlignment="1">
      <alignment horizontal="center" wrapText="1"/>
    </xf>
    <xf numFmtId="0" fontId="11" fillId="3" borderId="9" xfId="5" applyFont="1" applyFill="1" applyBorder="1" applyAlignment="1">
      <alignment horizontal="center" vertical="center" wrapText="1"/>
    </xf>
    <xf numFmtId="0" fontId="11" fillId="3" borderId="17" xfId="5" applyFont="1" applyFill="1" applyBorder="1" applyAlignment="1">
      <alignment horizontal="center" vertical="center" wrapText="1"/>
    </xf>
    <xf numFmtId="0" fontId="11" fillId="3" borderId="11" xfId="5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7">
    <cellStyle name="Hipervínculo" xfId="4" builtinId="8"/>
    <cellStyle name="Millares" xfId="1" builtinId="3"/>
    <cellStyle name="Millares 3" xfId="6"/>
    <cellStyle name="Moneda [0]" xfId="2" builtinId="7"/>
    <cellStyle name="Normal" xfId="0" builtinId="0"/>
    <cellStyle name="Normal 2 2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800" b="1">
                <a:solidFill>
                  <a:sysClr val="windowText" lastClr="000000"/>
                </a:solidFill>
              </a:rPr>
              <a:t>Evolución</a:t>
            </a:r>
            <a:r>
              <a:rPr lang="es-CL" sz="1800" b="1" baseline="0">
                <a:solidFill>
                  <a:sysClr val="windowText" lastClr="000000"/>
                </a:solidFill>
              </a:rPr>
              <a:t> del gasto I+D y porcentaje respecto al PIB años 2010 - 2017</a:t>
            </a:r>
          </a:p>
          <a:p>
            <a:pPr>
              <a:defRPr/>
            </a:pPr>
            <a:r>
              <a:rPr lang="es-CL" sz="1600" b="1" baseline="0">
                <a:solidFill>
                  <a:sysClr val="windowText" lastClr="000000"/>
                </a:solidFill>
              </a:rPr>
              <a:t>Porcentaje y $MM del 2017</a:t>
            </a:r>
            <a:endParaRPr lang="es-CL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4200714001479576E-2"/>
          <c:y val="0.20404654808534792"/>
          <c:w val="0.81454643517952074"/>
          <c:h val="0.62405821551407636"/>
        </c:manualLayout>
      </c:layout>
      <c:lineChart>
        <c:grouping val="standard"/>
        <c:varyColors val="0"/>
        <c:ser>
          <c:idx val="1"/>
          <c:order val="1"/>
          <c:tx>
            <c:v>Ratio con respecto al PIB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504501723260071E-2"/>
                  <c:y val="-3.2181155976403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424-442C-8A55-CE35D46796D7}"/>
                </c:ext>
              </c:extLst>
            </c:dLbl>
            <c:dLbl>
              <c:idx val="1"/>
              <c:layout>
                <c:manualLayout>
                  <c:x val="-2.8828825556776582E-2"/>
                  <c:y val="-3.5756839973782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424-442C-8A55-CE35D46796D7}"/>
                </c:ext>
              </c:extLst>
            </c:dLbl>
            <c:dLbl>
              <c:idx val="2"/>
              <c:layout>
                <c:manualLayout>
                  <c:x val="-2.7387384278937728E-2"/>
                  <c:y val="-2.5029787981647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424-442C-8A55-CE35D46796D7}"/>
                </c:ext>
              </c:extLst>
            </c:dLbl>
            <c:dLbl>
              <c:idx val="3"/>
              <c:layout>
                <c:manualLayout>
                  <c:x val="-2.882882555677661E-2"/>
                  <c:y val="-2.5029787981647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424-442C-8A55-CE35D46796D7}"/>
                </c:ext>
              </c:extLst>
            </c:dLbl>
            <c:dLbl>
              <c:idx val="4"/>
              <c:layout>
                <c:manualLayout>
                  <c:x val="-2.1621619167582418E-2"/>
                  <c:y val="-2.5029787981647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424-442C-8A55-CE35D46796D7}"/>
                </c:ext>
              </c:extLst>
            </c:dLbl>
            <c:dLbl>
              <c:idx val="5"/>
              <c:layout>
                <c:manualLayout>
                  <c:x val="-2.3063060445421349E-2"/>
                  <c:y val="-2.8605471979025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424-442C-8A55-CE35D46796D7}"/>
                </c:ext>
              </c:extLst>
            </c:dLbl>
            <c:dLbl>
              <c:idx val="6"/>
              <c:layout>
                <c:manualLayout>
                  <c:x val="-2.7387384278937728E-2"/>
                  <c:y val="-2.5029787981647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424-442C-8A55-CE35D46796D7}"/>
                </c:ext>
              </c:extLst>
            </c:dLbl>
            <c:dLbl>
              <c:idx val="7"/>
              <c:layout>
                <c:manualLayout>
                  <c:x val="-2.5945943001098794E-2"/>
                  <c:y val="-4.2908207968538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424-442C-8A55-CE35D4679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I.1!$C$5:$J$5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I.1!$C$13:$J$13</c:f>
              <c:numCache>
                <c:formatCode>0.00%</c:formatCode>
                <c:ptCount val="8"/>
                <c:pt idx="0">
                  <c:v>3.294748959380641E-3</c:v>
                </c:pt>
                <c:pt idx="1">
                  <c:v>3.5144205846823063E-3</c:v>
                </c:pt>
                <c:pt idx="2">
                  <c:v>3.6220470321287929E-3</c:v>
                </c:pt>
                <c:pt idx="3">
                  <c:v>3.8869966151514911E-3</c:v>
                </c:pt>
                <c:pt idx="4">
                  <c:v>3.7497324297487496E-3</c:v>
                </c:pt>
                <c:pt idx="5">
                  <c:v>3.8056709396833092E-3</c:v>
                </c:pt>
                <c:pt idx="6">
                  <c:v>3.6992891868039297E-3</c:v>
                </c:pt>
                <c:pt idx="7">
                  <c:v>3.5604142154441695E-3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4-442C-8A55-CE35D46796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026688"/>
        <c:axId val="189028352"/>
      </c:lineChart>
      <c:lineChart>
        <c:grouping val="standard"/>
        <c:varyColors val="0"/>
        <c:ser>
          <c:idx val="0"/>
          <c:order val="0"/>
          <c:tx>
            <c:v>Gasto total en I+D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711708112454225E-2"/>
                  <c:y val="3.2181155976403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24-442C-8A55-CE35D46796D7}"/>
                </c:ext>
              </c:extLst>
            </c:dLbl>
            <c:dLbl>
              <c:idx val="1"/>
              <c:layout>
                <c:manualLayout>
                  <c:x val="-3.3153149390293041E-2"/>
                  <c:y val="-3.2181155976403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24-442C-8A55-CE35D46796D7}"/>
                </c:ext>
              </c:extLst>
            </c:dLbl>
            <c:dLbl>
              <c:idx val="2"/>
              <c:layout>
                <c:manualLayout>
                  <c:x val="-2.1621619167582418E-2"/>
                  <c:y val="2.5029787981647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24-442C-8A55-CE35D46796D7}"/>
                </c:ext>
              </c:extLst>
            </c:dLbl>
            <c:dLbl>
              <c:idx val="3"/>
              <c:layout>
                <c:manualLayout>
                  <c:x val="-4.0360355779487232E-2"/>
                  <c:y val="-2.8605471979025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24-442C-8A55-CE35D46796D7}"/>
                </c:ext>
              </c:extLst>
            </c:dLbl>
            <c:dLbl>
              <c:idx val="4"/>
              <c:layout>
                <c:manualLayout>
                  <c:x val="-3.3153149390293145E-2"/>
                  <c:y val="3.575683997378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424-442C-8A55-CE35D46796D7}"/>
                </c:ext>
              </c:extLst>
            </c:dLbl>
            <c:dLbl>
              <c:idx val="5"/>
              <c:layout>
                <c:manualLayout>
                  <c:x val="-3.6036031945970798E-2"/>
                  <c:y val="-2.1454103984269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424-442C-8A55-CE35D46796D7}"/>
                </c:ext>
              </c:extLst>
            </c:dLbl>
            <c:dLbl>
              <c:idx val="6"/>
              <c:layout>
                <c:manualLayout>
                  <c:x val="-3.6036031945970694E-2"/>
                  <c:y val="2.8605471979025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424-442C-8A55-CE35D46796D7}"/>
                </c:ext>
              </c:extLst>
            </c:dLbl>
            <c:dLbl>
              <c:idx val="7"/>
              <c:layout>
                <c:manualLayout>
                  <c:x val="-2.8828825556776554E-2"/>
                  <c:y val="-3.2181155976403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424-442C-8A55-CE35D4679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I.1!$C$5:$J$5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I.1!$C$10:$J$10</c:f>
              <c:numCache>
                <c:formatCode>"$"#,##0</c:formatCode>
                <c:ptCount val="8"/>
                <c:pt idx="0">
                  <c:v>460095.69007244118</c:v>
                </c:pt>
                <c:pt idx="1">
                  <c:v>526905.57777429477</c:v>
                </c:pt>
                <c:pt idx="2">
                  <c:v>559686.84781590756</c:v>
                </c:pt>
                <c:pt idx="3">
                  <c:v>618676.30739032524</c:v>
                </c:pt>
                <c:pt idx="4">
                  <c:v>632015.14429336356</c:v>
                </c:pt>
                <c:pt idx="5">
                  <c:v>657823.77163638105</c:v>
                </c:pt>
                <c:pt idx="6">
                  <c:v>649866.59814645408</c:v>
                </c:pt>
                <c:pt idx="7">
                  <c:v>640077.87300000002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4-442C-8A55-CE35D46796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586960"/>
        <c:axId val="169579888"/>
      </c:lineChart>
      <c:catAx>
        <c:axId val="18902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8352"/>
        <c:crosses val="autoZero"/>
        <c:auto val="1"/>
        <c:lblAlgn val="ctr"/>
        <c:lblOffset val="100"/>
        <c:noMultiLvlLbl val="0"/>
      </c:catAx>
      <c:valAx>
        <c:axId val="189028352"/>
        <c:scaling>
          <c:orientation val="minMax"/>
          <c:max val="7.0000000000000019E-3"/>
          <c:min val="3.0000000000000009E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ysClr val="windowText" lastClr="000000"/>
                    </a:solidFill>
                  </a:rPr>
                  <a:t>Porcentaje</a:t>
                </a:r>
                <a:r>
                  <a:rPr lang="es-CL" baseline="0">
                    <a:solidFill>
                      <a:sysClr val="windowText" lastClr="000000"/>
                    </a:solidFill>
                  </a:rPr>
                  <a:t> del PIB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6688"/>
        <c:crosses val="autoZero"/>
        <c:crossBetween val="between"/>
      </c:valAx>
      <c:valAx>
        <c:axId val="169579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ysClr val="windowText" lastClr="000000"/>
                    </a:solidFill>
                  </a:rPr>
                  <a:t>$MM</a:t>
                </a:r>
                <a:r>
                  <a:rPr lang="es-CL" baseline="0">
                    <a:solidFill>
                      <a:sysClr val="windowText" lastClr="000000"/>
                    </a:solidFill>
                  </a:rPr>
                  <a:t> 2017</a:t>
                </a:r>
                <a:endParaRPr lang="es-CL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586960"/>
        <c:crosses val="max"/>
        <c:crossBetween val="between"/>
      </c:valAx>
      <c:catAx>
        <c:axId val="16958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957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Total de mujeres que se desempeñan como investigadoras por Jornada Completa Equivalente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600" b="1">
                <a:solidFill>
                  <a:sysClr val="windowText" lastClr="000000"/>
                </a:solidFill>
                <a:effectLst/>
              </a:rPr>
              <a:t>Años 2010 - 2017</a:t>
            </a:r>
            <a:endParaRPr lang="es-CL" sz="16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'C.5'!$C$5</c:f>
              <c:strCache>
                <c:ptCount val="1"/>
                <c:pt idx="0">
                  <c:v>Investigadoras JCE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'C.5'!$B$6:$B$13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'C.5'!$C$6:$C$13</c:f>
              <c:numCache>
                <c:formatCode>General</c:formatCode>
                <c:ptCount val="8"/>
                <c:pt idx="0">
                  <c:v>1670</c:v>
                </c:pt>
                <c:pt idx="1">
                  <c:v>1881</c:v>
                </c:pt>
                <c:pt idx="2">
                  <c:v>2153</c:v>
                </c:pt>
                <c:pt idx="3">
                  <c:v>2040</c:v>
                </c:pt>
                <c:pt idx="4">
                  <c:v>2383</c:v>
                </c:pt>
                <c:pt idx="5">
                  <c:v>2678</c:v>
                </c:pt>
                <c:pt idx="6">
                  <c:v>2973</c:v>
                </c:pt>
                <c:pt idx="7">
                  <c:v>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4-4D1E-8392-2EF52E9DAE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6863312"/>
        <c:axId val="216877872"/>
      </c:barChart>
      <c:catAx>
        <c:axId val="2168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6877872"/>
        <c:crosses val="autoZero"/>
        <c:auto val="1"/>
        <c:lblAlgn val="ctr"/>
        <c:lblOffset val="100"/>
        <c:noMultiLvlLbl val="0"/>
      </c:catAx>
      <c:valAx>
        <c:axId val="21687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Total</a:t>
                </a:r>
                <a:r>
                  <a:rPr lang="es-CL" baseline="0"/>
                  <a:t> de mujeres investigadoras en JCE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686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Evolución del gasto intramuro en I+D por sector de ejecución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600" b="1">
                <a:solidFill>
                  <a:sysClr val="windowText" lastClr="000000"/>
                </a:solidFill>
                <a:effectLst/>
              </a:rPr>
              <a:t>$ MM 2017</a:t>
            </a:r>
            <a:endParaRPr lang="es-CL" sz="16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D.1!$B$6</c:f>
              <c:strCache>
                <c:ptCount val="1"/>
                <c:pt idx="0">
                  <c:v>Estado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24570913805905E-2"/>
                  <c:y val="-1.79227557592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FD-4214-9E01-475CD77ABED2}"/>
                </c:ext>
              </c:extLst>
            </c:dLbl>
            <c:dLbl>
              <c:idx val="7"/>
              <c:layout>
                <c:manualLayout>
                  <c:x val="-3.5245709138059148E-2"/>
                  <c:y val="-2.3443803558510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DFD-4214-9E01-475CD77AB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D.1!$C$6:$J$6</c:f>
              <c:numCache>
                <c:formatCode>"$"#,##0</c:formatCode>
                <c:ptCount val="8"/>
                <c:pt idx="0">
                  <c:v>16967.708675675673</c:v>
                </c:pt>
                <c:pt idx="1">
                  <c:v>20943.972064120422</c:v>
                </c:pt>
                <c:pt idx="2">
                  <c:v>22815.845823418724</c:v>
                </c:pt>
                <c:pt idx="3">
                  <c:v>51953.614030376499</c:v>
                </c:pt>
                <c:pt idx="4">
                  <c:v>51467.930133926246</c:v>
                </c:pt>
                <c:pt idx="5">
                  <c:v>51386.552468987968</c:v>
                </c:pt>
                <c:pt idx="6">
                  <c:v>83803.072472391766</c:v>
                </c:pt>
                <c:pt idx="7">
                  <c:v>83922.563999999998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D-4214-9E01-475CD77ABED2}"/>
            </c:ext>
          </c:extLst>
        </c:ser>
        <c:ser>
          <c:idx val="1"/>
          <c:order val="1"/>
          <c:tx>
            <c:strRef>
              <c:f>D.1!$B$7</c:f>
              <c:strCache>
                <c:ptCount val="1"/>
                <c:pt idx="0">
                  <c:v>Educación Superior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FD-4214-9E01-475CD77ABED2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DFD-4214-9E01-475CD77AB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D.1!$C$7:$J$7</c:f>
              <c:numCache>
                <c:formatCode>"$"#,##0</c:formatCode>
                <c:ptCount val="8"/>
                <c:pt idx="0">
                  <c:v>177267.23861298178</c:v>
                </c:pt>
                <c:pt idx="1">
                  <c:v>170769.93854592682</c:v>
                </c:pt>
                <c:pt idx="2">
                  <c:v>191794.81391701297</c:v>
                </c:pt>
                <c:pt idx="3">
                  <c:v>243284.99517569871</c:v>
                </c:pt>
                <c:pt idx="4">
                  <c:v>246226.97492477819</c:v>
                </c:pt>
                <c:pt idx="5">
                  <c:v>253439.47422194545</c:v>
                </c:pt>
                <c:pt idx="6">
                  <c:v>279835.89461829525</c:v>
                </c:pt>
                <c:pt idx="7">
                  <c:v>293364.98499999999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D-4214-9E01-475CD77ABED2}"/>
            </c:ext>
          </c:extLst>
        </c:ser>
        <c:ser>
          <c:idx val="2"/>
          <c:order val="2"/>
          <c:tx>
            <c:strRef>
              <c:f>D.1!$B$8</c:f>
              <c:strCache>
                <c:ptCount val="1"/>
                <c:pt idx="0">
                  <c:v>IPSFL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24570913805905E-2"/>
                  <c:y val="-2.0683279658894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FD-4214-9E01-475CD77ABED2}"/>
                </c:ext>
              </c:extLst>
            </c:dLbl>
            <c:dLbl>
              <c:idx val="7"/>
              <c:layout>
                <c:manualLayout>
                  <c:x val="-3.5245709138059148E-2"/>
                  <c:y val="2.3485102734961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DFD-4214-9E01-475CD77AB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D.1!$C$8:$J$8</c:f>
              <c:numCache>
                <c:formatCode>"$"#,##0</c:formatCode>
                <c:ptCount val="8"/>
                <c:pt idx="0">
                  <c:v>46897.403214000871</c:v>
                </c:pt>
                <c:pt idx="1">
                  <c:v>51340.962554304657</c:v>
                </c:pt>
                <c:pt idx="2">
                  <c:v>62011.888972144952</c:v>
                </c:pt>
                <c:pt idx="3">
                  <c:v>25847.969697817476</c:v>
                </c:pt>
                <c:pt idx="4">
                  <c:v>48727.002585039234</c:v>
                </c:pt>
                <c:pt idx="5">
                  <c:v>57869.969207145929</c:v>
                </c:pt>
                <c:pt idx="6">
                  <c:v>41306.333742139788</c:v>
                </c:pt>
                <c:pt idx="7">
                  <c:v>43652.692000000003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D-4214-9E01-475CD77ABED2}"/>
            </c:ext>
          </c:extLst>
        </c:ser>
        <c:ser>
          <c:idx val="3"/>
          <c:order val="3"/>
          <c:tx>
            <c:strRef>
              <c:f>D.1!$B$9</c:f>
              <c:strCache>
                <c:ptCount val="1"/>
                <c:pt idx="0">
                  <c:v>Empresas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180705128441682E-2"/>
                  <c:y val="2.6245626634577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FD-4214-9E01-475CD77ABED2}"/>
                </c:ext>
              </c:extLst>
            </c:dLbl>
            <c:dLbl>
              <c:idx val="7"/>
              <c:layout>
                <c:manualLayout>
                  <c:x val="-3.2645558275982374E-2"/>
                  <c:y val="2.3485102734961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DFD-4214-9E01-475CD77AB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D.1!$C$9:$J$9</c:f>
              <c:numCache>
                <c:formatCode>"$"#,##0</c:formatCode>
                <c:ptCount val="8"/>
                <c:pt idx="0">
                  <c:v>136279.95046987146</c:v>
                </c:pt>
                <c:pt idx="1">
                  <c:v>179382.30730184226</c:v>
                </c:pt>
                <c:pt idx="2">
                  <c:v>192690.95687786487</c:v>
                </c:pt>
                <c:pt idx="3">
                  <c:v>216537.83036548813</c:v>
                </c:pt>
                <c:pt idx="4">
                  <c:v>210944.62944913187</c:v>
                </c:pt>
                <c:pt idx="5">
                  <c:v>225671.44978801662</c:v>
                </c:pt>
                <c:pt idx="6">
                  <c:v>244921.29731362732</c:v>
                </c:pt>
                <c:pt idx="7">
                  <c:v>219137.63200000001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D-4214-9E01-475CD77AB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05696"/>
        <c:axId val="260706112"/>
      </c:lineChart>
      <c:catAx>
        <c:axId val="26070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0706112"/>
        <c:crosses val="autoZero"/>
        <c:auto val="1"/>
        <c:lblAlgn val="ctr"/>
        <c:lblOffset val="100"/>
        <c:noMultiLvlLbl val="0"/>
      </c:catAx>
      <c:valAx>
        <c:axId val="2607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  <a:r>
                  <a:rPr lang="es-CL" baseline="0"/>
                  <a:t> 2017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070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solidFill>
                  <a:sysClr val="windowText" lastClr="000000"/>
                </a:solidFill>
                <a:effectLst/>
              </a:rPr>
              <a:t>Evolución del gasto intramuro en I+D por fuente de financiamiento 2010 – 2017 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600" b="1" i="0" baseline="0">
                <a:solidFill>
                  <a:sysClr val="windowText" lastClr="000000"/>
                </a:solidFill>
                <a:effectLst/>
              </a:rPr>
              <a:t>$ MM 2017</a:t>
            </a:r>
            <a:endParaRPr lang="es-CL" sz="16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D.2!$B$6</c:f>
              <c:strCache>
                <c:ptCount val="1"/>
                <c:pt idx="0">
                  <c:v>Estado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5B3-402D-A5EE-D058A3A6CEF3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5B3-402D-A5EE-D058A3A6CE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D.2!$C$5:$J$5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D.2!$C$6:$J$6</c:f>
              <c:numCache>
                <c:formatCode>"$"#,##0</c:formatCode>
                <c:ptCount val="8"/>
                <c:pt idx="0">
                  <c:v>184519.37485696495</c:v>
                </c:pt>
                <c:pt idx="1">
                  <c:v>174727.78805612517</c:v>
                </c:pt>
                <c:pt idx="2">
                  <c:v>198172.59691288765</c:v>
                </c:pt>
                <c:pt idx="3">
                  <c:v>237401.74027640274</c:v>
                </c:pt>
                <c:pt idx="4">
                  <c:v>279101.86685463303</c:v>
                </c:pt>
                <c:pt idx="5">
                  <c:v>280209.60345766169</c:v>
                </c:pt>
                <c:pt idx="6">
                  <c:v>295588.0912338366</c:v>
                </c:pt>
                <c:pt idx="7">
                  <c:v>300876.75326000003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3-402D-A5EE-D058A3A6CEF3}"/>
            </c:ext>
          </c:extLst>
        </c:ser>
        <c:ser>
          <c:idx val="1"/>
          <c:order val="1"/>
          <c:tx>
            <c:strRef>
              <c:f>D.2!$B$7</c:f>
              <c:strCache>
                <c:ptCount val="1"/>
                <c:pt idx="0">
                  <c:v>Educación Superior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B3-402D-A5EE-D058A3A6CEF3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5B3-402D-A5EE-D058A3A6CE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D.2!$C$5:$J$5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D.2!$C$7:$J$7</c:f>
              <c:numCache>
                <c:formatCode>"$"#,##0</c:formatCode>
                <c:ptCount val="8"/>
                <c:pt idx="0">
                  <c:v>59479.373502804599</c:v>
                </c:pt>
                <c:pt idx="1">
                  <c:v>53104.190229761422</c:v>
                </c:pt>
                <c:pt idx="2">
                  <c:v>55839.245797871576</c:v>
                </c:pt>
                <c:pt idx="3">
                  <c:v>72338.024472544203</c:v>
                </c:pt>
                <c:pt idx="4">
                  <c:v>59901.373848717973</c:v>
                </c:pt>
                <c:pt idx="5">
                  <c:v>73125.355839047828</c:v>
                </c:pt>
                <c:pt idx="6">
                  <c:v>91561.228915059415</c:v>
                </c:pt>
                <c:pt idx="7">
                  <c:v>98816.027740000005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3-402D-A5EE-D058A3A6CEF3}"/>
            </c:ext>
          </c:extLst>
        </c:ser>
        <c:ser>
          <c:idx val="2"/>
          <c:order val="2"/>
          <c:tx>
            <c:strRef>
              <c:f>D.2!$B$8</c:f>
              <c:strCache>
                <c:ptCount val="1"/>
                <c:pt idx="0">
                  <c:v>IPSFL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B3-402D-A5EE-D058A3A6CEF3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B3-402D-A5EE-D058A3A6CE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D.2!$C$5:$J$5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D.2!$C$8:$J$8</c:f>
              <c:numCache>
                <c:formatCode>"$"#,##0</c:formatCode>
                <c:ptCount val="8"/>
                <c:pt idx="0">
                  <c:v>7794.0706191847567</c:v>
                </c:pt>
                <c:pt idx="1">
                  <c:v>8443.005465761642</c:v>
                </c:pt>
                <c:pt idx="2">
                  <c:v>11944.709129172003</c:v>
                </c:pt>
                <c:pt idx="3">
                  <c:v>4853.5816723931066</c:v>
                </c:pt>
                <c:pt idx="4">
                  <c:v>4547.7207222756251</c:v>
                </c:pt>
                <c:pt idx="5">
                  <c:v>4155.7323247281947</c:v>
                </c:pt>
                <c:pt idx="6">
                  <c:v>9414.3822268325112</c:v>
                </c:pt>
                <c:pt idx="7">
                  <c:v>10691.138000000001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3-402D-A5EE-D058A3A6CEF3}"/>
            </c:ext>
          </c:extLst>
        </c:ser>
        <c:ser>
          <c:idx val="3"/>
          <c:order val="3"/>
          <c:tx>
            <c:strRef>
              <c:f>D.2!$B$9</c:f>
              <c:strCache>
                <c:ptCount val="1"/>
                <c:pt idx="0">
                  <c:v>Empresas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691834753532518E-2"/>
                  <c:y val="2.4243462226218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B3-402D-A5EE-D058A3A6CEF3}"/>
                </c:ext>
              </c:extLst>
            </c:dLbl>
            <c:dLbl>
              <c:idx val="7"/>
              <c:layout>
                <c:manualLayout>
                  <c:x val="-3.5061697767231254E-2"/>
                  <c:y val="2.9343333364119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5B3-402D-A5EE-D058A3A6CE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D.2!$C$5:$J$5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D.2!$C$9:$J$9</c:f>
              <c:numCache>
                <c:formatCode>"$"#,##0</c:formatCode>
                <c:ptCount val="8"/>
                <c:pt idx="0">
                  <c:v>117058.90014045189</c:v>
                </c:pt>
                <c:pt idx="1">
                  <c:v>178579.95393718162</c:v>
                </c:pt>
                <c:pt idx="2">
                  <c:v>195586.15604803289</c:v>
                </c:pt>
                <c:pt idx="3">
                  <c:v>211379.83778164641</c:v>
                </c:pt>
                <c:pt idx="4">
                  <c:v>201318.72979776477</c:v>
                </c:pt>
                <c:pt idx="5">
                  <c:v>215607.46795689443</c:v>
                </c:pt>
                <c:pt idx="6">
                  <c:v>227941.48705007567</c:v>
                </c:pt>
                <c:pt idx="7">
                  <c:v>201190.48199999999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B3-402D-A5EE-D058A3A6C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736816"/>
        <c:axId val="260743888"/>
      </c:lineChart>
      <c:catAx>
        <c:axId val="2607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0743888"/>
        <c:crosses val="autoZero"/>
        <c:auto val="1"/>
        <c:lblAlgn val="ctr"/>
        <c:lblOffset val="100"/>
        <c:noMultiLvlLbl val="0"/>
      </c:catAx>
      <c:valAx>
        <c:axId val="26074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  <a:r>
                  <a:rPr lang="es-CL" baseline="0"/>
                  <a:t> 2017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07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solidFill>
                  <a:sysClr val="windowText" lastClr="000000"/>
                </a:solidFill>
                <a:effectLst/>
              </a:rPr>
              <a:t>Porcentaje del gasto intramuro en I+D por fuente de financiamiento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800" b="1" i="0" baseline="0">
                <a:solidFill>
                  <a:sysClr val="windowText" lastClr="000000"/>
                </a:solidFill>
                <a:effectLst/>
              </a:rPr>
              <a:t>2010 - 2017</a:t>
            </a:r>
            <a:endParaRPr lang="es-CL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D.2!$B$16</c:f>
              <c:strCache>
                <c:ptCount val="1"/>
                <c:pt idx="0">
                  <c:v>Estado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D.2!$C$15:$J$15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D.2!$C$16:$J$16</c:f>
              <c:numCache>
                <c:formatCode>0.00%</c:formatCode>
                <c:ptCount val="8"/>
                <c:pt idx="0">
                  <c:v>0.48890662809282903</c:v>
                </c:pt>
                <c:pt idx="1">
                  <c:v>0.41361839381312726</c:v>
                </c:pt>
                <c:pt idx="2">
                  <c:v>0.4222605881295951</c:v>
                </c:pt>
                <c:pt idx="3">
                  <c:v>0.44157544966945633</c:v>
                </c:pt>
                <c:pt idx="4">
                  <c:v>0.500751028776106</c:v>
                </c:pt>
                <c:pt idx="5">
                  <c:v>0.47624933281430781</c:v>
                </c:pt>
                <c:pt idx="6">
                  <c:v>0.45482865403583556</c:v>
                </c:pt>
                <c:pt idx="7">
                  <c:v>0.47006273135143989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B-45F6-BB05-1CBE50D67C64}"/>
            </c:ext>
          </c:extLst>
        </c:ser>
        <c:ser>
          <c:idx val="1"/>
          <c:order val="1"/>
          <c:tx>
            <c:strRef>
              <c:f>D.2!$B$17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D.2!$C$15:$J$15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D.2!$C$17:$J$17</c:f>
              <c:numCache>
                <c:formatCode>0.00%</c:formatCode>
                <c:ptCount val="8"/>
                <c:pt idx="0">
                  <c:v>0.3101618580720184</c:v>
                </c:pt>
                <c:pt idx="1">
                  <c:v>0.4227373020426099</c:v>
                </c:pt>
                <c:pt idx="2">
                  <c:v>0.4167494727797969</c:v>
                </c:pt>
                <c:pt idx="3">
                  <c:v>0.39317381081879571</c:v>
                </c:pt>
                <c:pt idx="4">
                  <c:v>0.36119629794750041</c:v>
                </c:pt>
                <c:pt idx="5">
                  <c:v>0.36645036964183886</c:v>
                </c:pt>
                <c:pt idx="6">
                  <c:v>0.35073916314137671</c:v>
                </c:pt>
                <c:pt idx="7">
                  <c:v>0.3143218825188166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B-45F6-BB05-1CBE50D67C64}"/>
            </c:ext>
          </c:extLst>
        </c:ser>
        <c:ser>
          <c:idx val="2"/>
          <c:order val="2"/>
          <c:tx>
            <c:strRef>
              <c:f>D.2!$B$18</c:f>
              <c:strCache>
                <c:ptCount val="1"/>
                <c:pt idx="0">
                  <c:v>Educación Superior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D.2!$C$15:$J$15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D.2!$C$18:$J$18</c:f>
              <c:numCache>
                <c:formatCode>0.00%</c:formatCode>
                <c:ptCount val="8"/>
                <c:pt idx="0">
                  <c:v>0.15759786723140687</c:v>
                </c:pt>
                <c:pt idx="1">
                  <c:v>0.12570908217830379</c:v>
                </c:pt>
                <c:pt idx="2">
                  <c:v>0.11898069227849378</c:v>
                </c:pt>
                <c:pt idx="3">
                  <c:v>0.1345512280047885</c:v>
                </c:pt>
                <c:pt idx="4">
                  <c:v>0.10747213882116581</c:v>
                </c:pt>
                <c:pt idx="5">
                  <c:v>0.124285183307136</c:v>
                </c:pt>
                <c:pt idx="6">
                  <c:v>0.14088751118311746</c:v>
                </c:pt>
                <c:pt idx="7">
                  <c:v>0.15438125876286934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CB-45F6-BB05-1CBE50D67C64}"/>
            </c:ext>
          </c:extLst>
        </c:ser>
        <c:ser>
          <c:idx val="3"/>
          <c:order val="3"/>
          <c:tx>
            <c:strRef>
              <c:f>D.2!$B$19</c:f>
              <c:strCache>
                <c:ptCount val="1"/>
                <c:pt idx="0">
                  <c:v>IPSFL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D.2!$C$15:$J$15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D.2!$C$19:$J$19</c:f>
              <c:numCache>
                <c:formatCode>0.00%</c:formatCode>
                <c:ptCount val="8"/>
                <c:pt idx="0">
                  <c:v>2.0651342377985365E-2</c:v>
                </c:pt>
                <c:pt idx="1">
                  <c:v>1.9986416577207764E-2</c:v>
                </c:pt>
                <c:pt idx="2">
                  <c:v>2.5451449799279005E-2</c:v>
                </c:pt>
                <c:pt idx="3">
                  <c:v>9.0278298170818009E-3</c:v>
                </c:pt>
                <c:pt idx="4">
                  <c:v>8.1592998854859971E-3</c:v>
                </c:pt>
                <c:pt idx="5">
                  <c:v>7.0631581594086841E-3</c:v>
                </c:pt>
                <c:pt idx="6">
                  <c:v>1.4486141099039519E-2</c:v>
                </c:pt>
                <c:pt idx="7">
                  <c:v>1.6702870777099966E-2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CB-45F6-BB05-1CBE50D67C64}"/>
            </c:ext>
          </c:extLst>
        </c:ser>
        <c:ser>
          <c:idx val="4"/>
          <c:order val="4"/>
          <c:tx>
            <c:strRef>
              <c:f>D.2!$B$20</c:f>
              <c:strCache>
                <c:ptCount val="1"/>
                <c:pt idx="0">
                  <c:v>Internacional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D.2!$C$15:$J$15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D.2!$C$20:$J$20</c:f>
              <c:numCache>
                <c:formatCode>0.00%</c:formatCode>
                <c:ptCount val="8"/>
                <c:pt idx="0">
                  <c:v>2.2682304225760376E-2</c:v>
                </c:pt>
                <c:pt idx="1">
                  <c:v>1.7948805388751404E-2</c:v>
                </c:pt>
                <c:pt idx="2">
                  <c:v>1.6557797012835284E-2</c:v>
                </c:pt>
                <c:pt idx="3">
                  <c:v>2.1671681689877372E-2</c:v>
                </c:pt>
                <c:pt idx="4">
                  <c:v>2.2421234569742005E-2</c:v>
                </c:pt>
                <c:pt idx="5">
                  <c:v>2.5951956077308536E-2</c:v>
                </c:pt>
                <c:pt idx="6">
                  <c:v>3.905853054063077E-2</c:v>
                </c:pt>
                <c:pt idx="7">
                  <c:v>4.453125658977436E-2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CB-45F6-BB05-1CBE50D6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748880"/>
        <c:axId val="260744720"/>
      </c:barChart>
      <c:catAx>
        <c:axId val="26074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0744720"/>
        <c:crosses val="autoZero"/>
        <c:auto val="1"/>
        <c:lblAlgn val="ctr"/>
        <c:lblOffset val="100"/>
        <c:noMultiLvlLbl val="0"/>
      </c:catAx>
      <c:valAx>
        <c:axId val="26074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relativo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074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Porcentaje del gasto ejecutado por empresas financiado por el Estado según tamaño</a:t>
            </a:r>
            <a:endParaRPr lang="es-CL" sz="1800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600" b="1">
                <a:solidFill>
                  <a:sysClr val="windowText" lastClr="000000"/>
                </a:solidFill>
                <a:effectLst/>
              </a:rPr>
              <a:t>$ MM 2017</a:t>
            </a:r>
            <a:endParaRPr lang="es-CL" sz="16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D.5!$Q$5</c:f>
              <c:strCache>
                <c:ptCount val="1"/>
                <c:pt idx="0">
                  <c:v>Grandes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D.5!$P$6:$P$10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D.5!$Q$6:$Q$10</c:f>
              <c:numCache>
                <c:formatCode>0.00%</c:formatCode>
                <c:ptCount val="5"/>
                <c:pt idx="0">
                  <c:v>4.0697807713639275E-2</c:v>
                </c:pt>
                <c:pt idx="1">
                  <c:v>3.5643238440187061E-2</c:v>
                </c:pt>
                <c:pt idx="2">
                  <c:v>3.1921557811915545E-2</c:v>
                </c:pt>
                <c:pt idx="3">
                  <c:v>4.0161303031821471E-2</c:v>
                </c:pt>
                <c:pt idx="4">
                  <c:v>6.2069137789636866E-2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A-4F3F-9C56-B75A002B1151}"/>
            </c:ext>
          </c:extLst>
        </c:ser>
        <c:ser>
          <c:idx val="1"/>
          <c:order val="1"/>
          <c:tx>
            <c:strRef>
              <c:f>D.5!$R$5</c:f>
              <c:strCache>
                <c:ptCount val="1"/>
                <c:pt idx="0">
                  <c:v>Medianas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D.5!$P$6:$P$10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D.5!$R$6:$R$10</c:f>
              <c:numCache>
                <c:formatCode>0.00%</c:formatCode>
                <c:ptCount val="5"/>
                <c:pt idx="0">
                  <c:v>0.19731955824939071</c:v>
                </c:pt>
                <c:pt idx="1">
                  <c:v>0.2958313279205862</c:v>
                </c:pt>
                <c:pt idx="2">
                  <c:v>0.28590715893312563</c:v>
                </c:pt>
                <c:pt idx="3">
                  <c:v>0.25446957690163186</c:v>
                </c:pt>
                <c:pt idx="4">
                  <c:v>0.22899813511354122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A-4F3F-9C56-B75A002B1151}"/>
            </c:ext>
          </c:extLst>
        </c:ser>
        <c:ser>
          <c:idx val="2"/>
          <c:order val="2"/>
          <c:tx>
            <c:strRef>
              <c:f>D.5!$S$5</c:f>
              <c:strCache>
                <c:ptCount val="1"/>
                <c:pt idx="0">
                  <c:v>Mipes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D.5!$P$6:$P$10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D.5!$S$6:$S$10</c:f>
              <c:numCache>
                <c:formatCode>0.00%</c:formatCode>
                <c:ptCount val="5"/>
                <c:pt idx="0">
                  <c:v>0.41952110137625925</c:v>
                </c:pt>
                <c:pt idx="1">
                  <c:v>0.41774016646879064</c:v>
                </c:pt>
                <c:pt idx="2">
                  <c:v>0.33954440770875022</c:v>
                </c:pt>
                <c:pt idx="3">
                  <c:v>0.40956825861818702</c:v>
                </c:pt>
                <c:pt idx="4">
                  <c:v>0.39872712956225653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EA-4F3F-9C56-B75A002B1151}"/>
            </c:ext>
          </c:extLst>
        </c:ser>
        <c:ser>
          <c:idx val="3"/>
          <c:order val="3"/>
          <c:tx>
            <c:strRef>
              <c:f>D.5!$T$5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D.5!$P$6:$P$10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D.5!$T$6:$T$10</c:f>
              <c:numCache>
                <c:formatCode>0.00%</c:formatCode>
                <c:ptCount val="5"/>
                <c:pt idx="0">
                  <c:v>8.3179027094550759E-2</c:v>
                </c:pt>
                <c:pt idx="1">
                  <c:v>9.2984806768997633E-2</c:v>
                </c:pt>
                <c:pt idx="2">
                  <c:v>9.6547710402128367E-2</c:v>
                </c:pt>
                <c:pt idx="3">
                  <c:v>0.11662462047336589</c:v>
                </c:pt>
                <c:pt idx="4">
                  <c:v>0.13000296544228424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EA-4F3F-9C56-B75A002B11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2267599"/>
        <c:axId val="402271343"/>
      </c:barChart>
      <c:catAx>
        <c:axId val="40226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02271343"/>
        <c:crosses val="autoZero"/>
        <c:auto val="1"/>
        <c:lblAlgn val="ctr"/>
        <c:lblOffset val="100"/>
        <c:noMultiLvlLbl val="0"/>
      </c:catAx>
      <c:valAx>
        <c:axId val="402271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0226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750" b="1">
                <a:solidFill>
                  <a:sysClr val="windowText" lastClr="000000"/>
                </a:solidFill>
                <a:effectLst/>
              </a:rPr>
              <a:t>Evolución del gasto salarial y otros en I+D según tipo</a:t>
            </a:r>
            <a:endParaRPr lang="es-CL" sz="1750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550" b="1">
                <a:solidFill>
                  <a:sysClr val="windowText" lastClr="000000"/>
                </a:solidFill>
                <a:effectLst/>
              </a:rPr>
              <a:t>$ MM 2017</a:t>
            </a:r>
            <a:endParaRPr lang="es-CL" sz="155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D.7!$C$4</c:f>
              <c:strCache>
                <c:ptCount val="1"/>
                <c:pt idx="0">
                  <c:v>Investigación Básica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768676937233438E-2"/>
                  <c:y val="3.1898753406888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E7-4D76-9C03-5484DF3A3949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E7-4D76-9C03-5484DF3A39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D.7!$B$6:$B$13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D.7!$C$6:$C$13</c:f>
              <c:numCache>
                <c:formatCode>"$"#,##0</c:formatCode>
                <c:ptCount val="8"/>
                <c:pt idx="0">
                  <c:v>79011.379883473608</c:v>
                </c:pt>
                <c:pt idx="1">
                  <c:v>87526.951450632012</c:v>
                </c:pt>
                <c:pt idx="2">
                  <c:v>98998.857546246858</c:v>
                </c:pt>
                <c:pt idx="3">
                  <c:v>118858.02283401146</c:v>
                </c:pt>
                <c:pt idx="4">
                  <c:v>135480.27474343698</c:v>
                </c:pt>
                <c:pt idx="5">
                  <c:v>159678.06277741271</c:v>
                </c:pt>
                <c:pt idx="6">
                  <c:v>194661.20741071276</c:v>
                </c:pt>
                <c:pt idx="7">
                  <c:v>189031.3946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7-4D76-9C03-5484DF3A3949}"/>
            </c:ext>
          </c:extLst>
        </c:ser>
        <c:ser>
          <c:idx val="1"/>
          <c:order val="1"/>
          <c:tx>
            <c:strRef>
              <c:f>D.7!$E$4</c:f>
              <c:strCache>
                <c:ptCount val="1"/>
                <c:pt idx="0">
                  <c:v>Investigación Aplicada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DE7-4D76-9C03-5484DF3A3949}"/>
                </c:ext>
              </c:extLst>
            </c:dLbl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DE7-4D76-9C03-5484DF3A39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D.7!$B$6:$B$13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D.7!$E$6:$E$13</c:f>
              <c:numCache>
                <c:formatCode>"$"#,##0</c:formatCode>
                <c:ptCount val="8"/>
                <c:pt idx="0">
                  <c:v>148329.36630593706</c:v>
                </c:pt>
                <c:pt idx="1">
                  <c:v>158138.07548989725</c:v>
                </c:pt>
                <c:pt idx="2">
                  <c:v>186000.83042074053</c:v>
                </c:pt>
                <c:pt idx="3">
                  <c:v>183301.15893003184</c:v>
                </c:pt>
                <c:pt idx="4">
                  <c:v>181098.7888116489</c:v>
                </c:pt>
                <c:pt idx="5">
                  <c:v>232929.46328048274</c:v>
                </c:pt>
                <c:pt idx="6">
                  <c:v>229038.61989933439</c:v>
                </c:pt>
                <c:pt idx="7">
                  <c:v>252199.52789999999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7-4D76-9C03-5484DF3A3949}"/>
            </c:ext>
          </c:extLst>
        </c:ser>
        <c:ser>
          <c:idx val="2"/>
          <c:order val="2"/>
          <c:tx>
            <c:strRef>
              <c:f>D.7!$G$4</c:f>
              <c:strCache>
                <c:ptCount val="1"/>
                <c:pt idx="0">
                  <c:v>Desarrollo Experimental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E7-4D76-9C03-5484DF3A3949}"/>
                </c:ext>
              </c:extLst>
            </c:dLbl>
            <c:dLbl>
              <c:idx val="7"/>
              <c:layout>
                <c:manualLayout>
                  <c:x val="-3.8329988889203984E-2"/>
                  <c:y val="3.1898753406888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DE7-4D76-9C03-5484DF3A3949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D.7!$B$6:$B$13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D.7!$G$6:$G$13</c:f>
              <c:numCache>
                <c:formatCode>"$"#,##0</c:formatCode>
                <c:ptCount val="8"/>
                <c:pt idx="0">
                  <c:v>79665.787894550274</c:v>
                </c:pt>
                <c:pt idx="1">
                  <c:v>77437.549122465076</c:v>
                </c:pt>
                <c:pt idx="2">
                  <c:v>96675.701244949189</c:v>
                </c:pt>
                <c:pt idx="3">
                  <c:v>145676.21431719203</c:v>
                </c:pt>
                <c:pt idx="4">
                  <c:v>163989.85862379774</c:v>
                </c:pt>
                <c:pt idx="5">
                  <c:v>133998.58550535943</c:v>
                </c:pt>
                <c:pt idx="6">
                  <c:v>146897.7974041033</c:v>
                </c:pt>
                <c:pt idx="7">
                  <c:v>139462.87650000001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E7-4D76-9C03-5484DF3A3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82800"/>
        <c:axId val="169580720"/>
      </c:lineChart>
      <c:catAx>
        <c:axId val="16958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580720"/>
        <c:crosses val="autoZero"/>
        <c:auto val="1"/>
        <c:lblAlgn val="ctr"/>
        <c:lblOffset val="100"/>
        <c:noMultiLvlLbl val="0"/>
      </c:catAx>
      <c:valAx>
        <c:axId val="16958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  <a:r>
                  <a:rPr lang="es-CL" baseline="0"/>
                  <a:t> 2017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58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Cantidad de empresas que hacen I+D intramuro y extramuro por tamaño  </a:t>
            </a:r>
            <a:endParaRPr lang="es-CL" sz="1800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2011 - 2017</a:t>
            </a:r>
            <a:endParaRPr lang="es-CL" sz="18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D.10!$B$6</c:f>
              <c:strCache>
                <c:ptCount val="1"/>
                <c:pt idx="0">
                  <c:v>Grandes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DE2-432C-99CA-EA6CA7E42D37}"/>
                </c:ext>
              </c:extLst>
            </c:dLbl>
            <c:dLbl>
              <c:idx val="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E2-432C-99CA-EA6CA7E42D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D.10!$C$6:$I$6</c:f>
              <c:numCache>
                <c:formatCode>0</c:formatCode>
                <c:ptCount val="7"/>
                <c:pt idx="0">
                  <c:v>348</c:v>
                </c:pt>
                <c:pt idx="1">
                  <c:v>348</c:v>
                </c:pt>
                <c:pt idx="2">
                  <c:v>405</c:v>
                </c:pt>
                <c:pt idx="3">
                  <c:v>395</c:v>
                </c:pt>
                <c:pt idx="4">
                  <c:v>399</c:v>
                </c:pt>
                <c:pt idx="5">
                  <c:v>417</c:v>
                </c:pt>
                <c:pt idx="6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2-432C-99CA-EA6CA7E42D37}"/>
            </c:ext>
          </c:extLst>
        </c:ser>
        <c:ser>
          <c:idx val="1"/>
          <c:order val="1"/>
          <c:tx>
            <c:strRef>
              <c:f>D.10!$B$7</c:f>
              <c:strCache>
                <c:ptCount val="1"/>
                <c:pt idx="0">
                  <c:v>Medianas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8495357426457542E-2"/>
                  <c:y val="3.282212958251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E2-432C-99CA-EA6CA7E42D37}"/>
                </c:ext>
              </c:extLst>
            </c:dLbl>
            <c:dLbl>
              <c:idx val="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E2-432C-99CA-EA6CA7E42D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D.10!$C$7:$I$7</c:f>
              <c:numCache>
                <c:formatCode>0</c:formatCode>
                <c:ptCount val="7"/>
                <c:pt idx="0">
                  <c:v>106</c:v>
                </c:pt>
                <c:pt idx="1">
                  <c:v>106</c:v>
                </c:pt>
                <c:pt idx="2">
                  <c:v>104</c:v>
                </c:pt>
                <c:pt idx="3">
                  <c:v>89</c:v>
                </c:pt>
                <c:pt idx="4">
                  <c:v>104</c:v>
                </c:pt>
                <c:pt idx="5">
                  <c:v>130</c:v>
                </c:pt>
                <c:pt idx="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E2-432C-99CA-EA6CA7E42D37}"/>
            </c:ext>
          </c:extLst>
        </c:ser>
        <c:ser>
          <c:idx val="2"/>
          <c:order val="2"/>
          <c:tx>
            <c:strRef>
              <c:f>D.10!$B$8</c:f>
              <c:strCache>
                <c:ptCount val="1"/>
                <c:pt idx="0">
                  <c:v>Mipes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E2-432C-99CA-EA6CA7E42D37}"/>
                </c:ext>
              </c:extLst>
            </c:dLbl>
            <c:dLbl>
              <c:idx val="6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E2-432C-99CA-EA6CA7E42D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D.10!$C$8:$I$8</c:f>
              <c:numCache>
                <c:formatCode>0</c:formatCode>
                <c:ptCount val="7"/>
                <c:pt idx="0">
                  <c:v>134</c:v>
                </c:pt>
                <c:pt idx="1">
                  <c:v>134</c:v>
                </c:pt>
                <c:pt idx="2">
                  <c:v>204</c:v>
                </c:pt>
                <c:pt idx="3">
                  <c:v>246</c:v>
                </c:pt>
                <c:pt idx="4">
                  <c:v>283</c:v>
                </c:pt>
                <c:pt idx="5">
                  <c:v>403</c:v>
                </c:pt>
                <c:pt idx="6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E2-432C-99CA-EA6CA7E42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776815"/>
        <c:axId val="397776399"/>
      </c:lineChart>
      <c:catAx>
        <c:axId val="3977768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97776399"/>
        <c:crosses val="autoZero"/>
        <c:auto val="1"/>
        <c:lblAlgn val="ctr"/>
        <c:lblOffset val="100"/>
        <c:noMultiLvlLbl val="0"/>
      </c:catAx>
      <c:valAx>
        <c:axId val="39777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</a:t>
                </a:r>
                <a:r>
                  <a:rPr lang="es-CL" baseline="0"/>
                  <a:t> de empresas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97776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Concentración del gasto en I+D ejecutado por empresas según tamaño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600" b="1">
                <a:solidFill>
                  <a:sysClr val="windowText" lastClr="000000"/>
                </a:solidFill>
                <a:effectLst/>
              </a:rPr>
              <a:t>$ MM 2017</a:t>
            </a:r>
            <a:endParaRPr lang="es-CL" sz="16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D.10!$B$26</c:f>
              <c:strCache>
                <c:ptCount val="1"/>
                <c:pt idx="0">
                  <c:v>Grandes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D.10!$C$25:$I$25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D.10!$C$26:$I$26</c:f>
              <c:numCache>
                <c:formatCode>0.0%</c:formatCode>
                <c:ptCount val="7"/>
                <c:pt idx="0">
                  <c:v>0.85772041726884529</c:v>
                </c:pt>
                <c:pt idx="1">
                  <c:v>0.86968231841607935</c:v>
                </c:pt>
                <c:pt idx="2">
                  <c:v>0.84851130116524842</c:v>
                </c:pt>
                <c:pt idx="3">
                  <c:v>0.83140445499090654</c:v>
                </c:pt>
                <c:pt idx="4">
                  <c:v>0.77690240912637143</c:v>
                </c:pt>
                <c:pt idx="5">
                  <c:v>0.76778681637631108</c:v>
                </c:pt>
                <c:pt idx="6">
                  <c:v>0.76069412395585256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F-4627-AEE5-4B19D3444BFA}"/>
            </c:ext>
          </c:extLst>
        </c:ser>
        <c:ser>
          <c:idx val="1"/>
          <c:order val="1"/>
          <c:tx>
            <c:strRef>
              <c:f>D.10!$B$27</c:f>
              <c:strCache>
                <c:ptCount val="1"/>
                <c:pt idx="0">
                  <c:v>Medianas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D.10!$C$25:$I$25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D.10!$C$27:$I$27</c:f>
              <c:numCache>
                <c:formatCode>0.0%</c:formatCode>
                <c:ptCount val="7"/>
                <c:pt idx="0">
                  <c:v>8.0833685824587997E-2</c:v>
                </c:pt>
                <c:pt idx="1">
                  <c:v>8.036627023300566E-2</c:v>
                </c:pt>
                <c:pt idx="2">
                  <c:v>6.7084270678637578E-2</c:v>
                </c:pt>
                <c:pt idx="3">
                  <c:v>5.806200422189535E-2</c:v>
                </c:pt>
                <c:pt idx="4">
                  <c:v>7.4645217844774292E-2</c:v>
                </c:pt>
                <c:pt idx="5">
                  <c:v>6.0222539849309531E-2</c:v>
                </c:pt>
                <c:pt idx="6">
                  <c:v>7.4415146550456474E-2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F-4627-AEE5-4B19D3444BFA}"/>
            </c:ext>
          </c:extLst>
        </c:ser>
        <c:ser>
          <c:idx val="2"/>
          <c:order val="2"/>
          <c:tx>
            <c:strRef>
              <c:f>D.10!$B$28</c:f>
              <c:strCache>
                <c:ptCount val="1"/>
                <c:pt idx="0">
                  <c:v>Mipes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D.10!$C$25:$I$25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D.10!$C$28:$I$28</c:f>
              <c:numCache>
                <c:formatCode>0.0%</c:formatCode>
                <c:ptCount val="7"/>
                <c:pt idx="0">
                  <c:v>6.1445896906566759E-2</c:v>
                </c:pt>
                <c:pt idx="1">
                  <c:v>4.9951411350914951E-2</c:v>
                </c:pt>
                <c:pt idx="2">
                  <c:v>8.4404428156113986E-2</c:v>
                </c:pt>
                <c:pt idx="3">
                  <c:v>0.1105335407871981</c:v>
                </c:pt>
                <c:pt idx="4">
                  <c:v>0.14845237302885425</c:v>
                </c:pt>
                <c:pt idx="5">
                  <c:v>0.17199064377437934</c:v>
                </c:pt>
                <c:pt idx="6">
                  <c:v>0.16489072949369099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F-4627-AEE5-4B19D3444B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67575199"/>
        <c:axId val="396840335"/>
      </c:barChart>
      <c:catAx>
        <c:axId val="267575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96840335"/>
        <c:crosses val="autoZero"/>
        <c:auto val="1"/>
        <c:lblAlgn val="ctr"/>
        <c:lblOffset val="100"/>
        <c:noMultiLvlLbl val="0"/>
      </c:catAx>
      <c:valAx>
        <c:axId val="396840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relativo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757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Cantidad de empresas que hacen I+D por antigüedad</a:t>
            </a:r>
            <a:endParaRPr lang="es-CL" sz="1800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2013 - 2017</a:t>
            </a:r>
            <a:endParaRPr lang="es-CL" sz="18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D.11!$C$14</c:f>
              <c:strCache>
                <c:ptCount val="1"/>
                <c:pt idx="0">
                  <c:v>5 años o menos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E-4119-B5D4-B32F80628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D.11!$B$15:$B$19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D.11!$C$15:$C$19</c:f>
              <c:numCache>
                <c:formatCode>0</c:formatCode>
                <c:ptCount val="5"/>
                <c:pt idx="0">
                  <c:v>30</c:v>
                </c:pt>
                <c:pt idx="1">
                  <c:v>38</c:v>
                </c:pt>
                <c:pt idx="2">
                  <c:v>45</c:v>
                </c:pt>
                <c:pt idx="3">
                  <c:v>131</c:v>
                </c:pt>
                <c:pt idx="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E-4119-B5D4-B32F806287A8}"/>
            </c:ext>
          </c:extLst>
        </c:ser>
        <c:ser>
          <c:idx val="1"/>
          <c:order val="1"/>
          <c:tx>
            <c:strRef>
              <c:f>D.11!$D$14</c:f>
              <c:strCache>
                <c:ptCount val="1"/>
                <c:pt idx="0">
                  <c:v>6 a 15 años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E-4119-B5D4-B32F806287A8}"/>
                </c:ext>
              </c:extLst>
            </c:dLbl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E-4119-B5D4-B32F80628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D.11!$B$15:$B$19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D.11!$D$15:$D$19</c:f>
              <c:numCache>
                <c:formatCode>0</c:formatCode>
                <c:ptCount val="5"/>
                <c:pt idx="0">
                  <c:v>252</c:v>
                </c:pt>
                <c:pt idx="1">
                  <c:v>252</c:v>
                </c:pt>
                <c:pt idx="2">
                  <c:v>312</c:v>
                </c:pt>
                <c:pt idx="3">
                  <c:v>376</c:v>
                </c:pt>
                <c:pt idx="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E-4119-B5D4-B32F806287A8}"/>
            </c:ext>
          </c:extLst>
        </c:ser>
        <c:ser>
          <c:idx val="2"/>
          <c:order val="2"/>
          <c:tx>
            <c:strRef>
              <c:f>D.11!$E$14</c:f>
              <c:strCache>
                <c:ptCount val="1"/>
                <c:pt idx="0">
                  <c:v>16 a 25 años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018930642932888E-2"/>
                  <c:y val="2.842933358873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E-4119-B5D4-B32F806287A8}"/>
                </c:ext>
              </c:extLst>
            </c:dLbl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E-4119-B5D4-B32F80628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D.11!$B$15:$B$19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D.11!$E$15:$E$19</c:f>
              <c:numCache>
                <c:formatCode>0</c:formatCode>
                <c:ptCount val="5"/>
                <c:pt idx="0">
                  <c:v>237</c:v>
                </c:pt>
                <c:pt idx="1">
                  <c:v>235</c:v>
                </c:pt>
                <c:pt idx="2">
                  <c:v>232</c:v>
                </c:pt>
                <c:pt idx="3">
                  <c:v>243</c:v>
                </c:pt>
                <c:pt idx="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E-4119-B5D4-B32F806287A8}"/>
            </c:ext>
          </c:extLst>
        </c:ser>
        <c:ser>
          <c:idx val="3"/>
          <c:order val="3"/>
          <c:tx>
            <c:strRef>
              <c:f>D.11!$F$14</c:f>
              <c:strCache>
                <c:ptCount val="1"/>
                <c:pt idx="0">
                  <c:v>26 años o más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30294576215053E-2"/>
                  <c:y val="2.508764691580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E-4119-B5D4-B32F806287A8}"/>
                </c:ext>
              </c:extLst>
            </c:dLbl>
            <c:dLbl>
              <c:idx val="4"/>
              <c:layout>
                <c:manualLayout>
                  <c:x val="-2.7018930642933016E-2"/>
                  <c:y val="3.8454393607537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E-4119-B5D4-B32F806287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D.11!$B$15:$B$19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D.11!$F$15:$F$19</c:f>
              <c:numCache>
                <c:formatCode>0</c:formatCode>
                <c:ptCount val="5"/>
                <c:pt idx="0">
                  <c:v>194</c:v>
                </c:pt>
                <c:pt idx="1">
                  <c:v>205</c:v>
                </c:pt>
                <c:pt idx="2">
                  <c:v>197</c:v>
                </c:pt>
                <c:pt idx="3">
                  <c:v>200</c:v>
                </c:pt>
                <c:pt idx="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8E-4119-B5D4-B32F8062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51407"/>
        <c:axId val="267751823"/>
      </c:lineChart>
      <c:catAx>
        <c:axId val="26775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7751823"/>
        <c:crosses val="autoZero"/>
        <c:auto val="1"/>
        <c:lblAlgn val="ctr"/>
        <c:lblOffset val="100"/>
        <c:noMultiLvlLbl val="0"/>
      </c:catAx>
      <c:valAx>
        <c:axId val="26775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Número</a:t>
                </a:r>
                <a:r>
                  <a:rPr lang="es-CL" baseline="0"/>
                  <a:t> de empresas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7751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Porcentaje del gasto en I+D ejecutado por empresas realizado por las </a:t>
            </a:r>
            <a:r>
              <a:rPr lang="es-ES" sz="1800" b="1" i="1">
                <a:solidFill>
                  <a:sysClr val="windowText" lastClr="000000"/>
                </a:solidFill>
                <a:effectLst/>
              </a:rPr>
              <a:t>top-ejecutoras</a:t>
            </a:r>
            <a:endParaRPr lang="es-CL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D.12!$C$4</c:f>
              <c:strCache>
                <c:ptCount val="1"/>
                <c:pt idx="0">
                  <c:v>Top 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D.12!$B$6:$B$12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D.12!$D$6:$D$12</c:f>
              <c:numCache>
                <c:formatCode>0.0%</c:formatCode>
                <c:ptCount val="7"/>
                <c:pt idx="0">
                  <c:v>0.35570671794443198</c:v>
                </c:pt>
                <c:pt idx="1">
                  <c:v>0.28303644891058433</c:v>
                </c:pt>
                <c:pt idx="2">
                  <c:v>0.34267419932496473</c:v>
                </c:pt>
                <c:pt idx="3">
                  <c:v>0.26785251428657419</c:v>
                </c:pt>
                <c:pt idx="4">
                  <c:v>0.32421813495670015</c:v>
                </c:pt>
                <c:pt idx="5">
                  <c:v>0.267119442267367</c:v>
                </c:pt>
                <c:pt idx="6">
                  <c:v>0.25997144114434895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F-48E3-9FD7-05DDD56B14DE}"/>
            </c:ext>
          </c:extLst>
        </c:ser>
        <c:ser>
          <c:idx val="1"/>
          <c:order val="1"/>
          <c:tx>
            <c:strRef>
              <c:f>D.12!$E$4</c:f>
              <c:strCache>
                <c:ptCount val="1"/>
                <c:pt idx="0">
                  <c:v>Top 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D.12!$B$6:$B$12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D.12!$F$6:$F$12</c:f>
              <c:numCache>
                <c:formatCode>0.0%</c:formatCode>
                <c:ptCount val="7"/>
                <c:pt idx="0">
                  <c:v>0.48600026579675309</c:v>
                </c:pt>
                <c:pt idx="1">
                  <c:v>0.38337001144664207</c:v>
                </c:pt>
                <c:pt idx="2">
                  <c:v>0.43771816497430532</c:v>
                </c:pt>
                <c:pt idx="3">
                  <c:v>0.36132789942252652</c:v>
                </c:pt>
                <c:pt idx="4">
                  <c:v>0.39739864835665417</c:v>
                </c:pt>
                <c:pt idx="5">
                  <c:v>0.34829010198095739</c:v>
                </c:pt>
                <c:pt idx="6">
                  <c:v>0.36270892075716138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F-48E3-9FD7-05DDD56B14DE}"/>
            </c:ext>
          </c:extLst>
        </c:ser>
        <c:ser>
          <c:idx val="2"/>
          <c:order val="2"/>
          <c:tx>
            <c:strRef>
              <c:f>D.12!$G$4</c:f>
              <c:strCache>
                <c:ptCount val="1"/>
                <c:pt idx="0">
                  <c:v>Top 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D.12!$B$6:$B$12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D.12!$H$6:$H$12</c:f>
              <c:numCache>
                <c:formatCode>0.0%</c:formatCode>
                <c:ptCount val="7"/>
                <c:pt idx="0">
                  <c:v>0.60779327040983389</c:v>
                </c:pt>
                <c:pt idx="1">
                  <c:v>0.50790775317710213</c:v>
                </c:pt>
                <c:pt idx="2">
                  <c:v>0.52649870485865113</c:v>
                </c:pt>
                <c:pt idx="3">
                  <c:v>0.46745920753865916</c:v>
                </c:pt>
                <c:pt idx="4">
                  <c:v>0.48700553447593514</c:v>
                </c:pt>
                <c:pt idx="5">
                  <c:v>0.45710919209635109</c:v>
                </c:pt>
                <c:pt idx="6">
                  <c:v>0.46529266593516899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F-48E3-9FD7-05DDD56B14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6457903"/>
        <c:axId val="406451663"/>
      </c:barChart>
      <c:catAx>
        <c:axId val="406457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06451663"/>
        <c:crosses val="autoZero"/>
        <c:auto val="1"/>
        <c:lblAlgn val="ctr"/>
        <c:lblOffset val="100"/>
        <c:noMultiLvlLbl val="0"/>
      </c:catAx>
      <c:valAx>
        <c:axId val="40645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%</a:t>
                </a:r>
                <a:r>
                  <a:rPr lang="es-CL" baseline="0"/>
                  <a:t> del gasto en I+D a nivel nacional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06457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solidFill>
                  <a:sysClr val="windowText" lastClr="000000"/>
                </a:solidFill>
                <a:effectLst/>
              </a:rPr>
              <a:t>Inversión en I+D comparado con el resto de los miembros de la OCDE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800" b="1" i="0" baseline="0">
                <a:solidFill>
                  <a:sysClr val="windowText" lastClr="000000"/>
                </a:solidFill>
                <a:effectLst/>
              </a:rPr>
              <a:t>Año 2016 (% respecto al PIB)</a:t>
            </a:r>
            <a:endParaRPr lang="es-CL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I.2!$C$5</c:f>
              <c:strCache>
                <c:ptCount val="1"/>
                <c:pt idx="0">
                  <c:v>Gasto I+D - % PIB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D-4E5C-91B1-AF07A559A33B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9FD-4E5C-91B1-AF07A559A33B}"/>
              </c:ext>
            </c:extLst>
          </c:dPt>
          <c:dLbls>
            <c:dLbl>
              <c:idx val="11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FD-4E5C-91B1-AF07A559A33B}"/>
                </c:ext>
              </c:extLst>
            </c:dLbl>
            <c:dLbl>
              <c:idx val="3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FD-4E5C-91B1-AF07A559A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I.2!$B$6:$B$41</c:f>
              <c:strCache>
                <c:ptCount val="36"/>
                <c:pt idx="0">
                  <c:v>Israel</c:v>
                </c:pt>
                <c:pt idx="1">
                  <c:v>Corea</c:v>
                </c:pt>
                <c:pt idx="2">
                  <c:v>Suiza</c:v>
                </c:pt>
                <c:pt idx="3">
                  <c:v>Suecia</c:v>
                </c:pt>
                <c:pt idx="4">
                  <c:v>Japón</c:v>
                </c:pt>
                <c:pt idx="5">
                  <c:v>Austria</c:v>
                </c:pt>
                <c:pt idx="6">
                  <c:v>Alemania</c:v>
                </c:pt>
                <c:pt idx="7">
                  <c:v>Dinamarca</c:v>
                </c:pt>
                <c:pt idx="8">
                  <c:v>Finlandia</c:v>
                </c:pt>
                <c:pt idx="9">
                  <c:v>Estados Unidos</c:v>
                </c:pt>
                <c:pt idx="10">
                  <c:v>Bélgica</c:v>
                </c:pt>
                <c:pt idx="11">
                  <c:v>OECD - Total</c:v>
                </c:pt>
                <c:pt idx="12">
                  <c:v>Francia</c:v>
                </c:pt>
                <c:pt idx="13">
                  <c:v>Islandia</c:v>
                </c:pt>
                <c:pt idx="14">
                  <c:v>Países Bajos</c:v>
                </c:pt>
                <c:pt idx="15">
                  <c:v>Noruega</c:v>
                </c:pt>
                <c:pt idx="16">
                  <c:v>Eslovenia</c:v>
                </c:pt>
                <c:pt idx="17">
                  <c:v>Australia</c:v>
                </c:pt>
                <c:pt idx="18">
                  <c:v>Reino Unido</c:v>
                </c:pt>
                <c:pt idx="19">
                  <c:v>República Checa</c:v>
                </c:pt>
                <c:pt idx="20">
                  <c:v>Canadá</c:v>
                </c:pt>
                <c:pt idx="21">
                  <c:v>Italia</c:v>
                </c:pt>
                <c:pt idx="22">
                  <c:v>Estonia</c:v>
                </c:pt>
                <c:pt idx="23">
                  <c:v>Portugal</c:v>
                </c:pt>
                <c:pt idx="24">
                  <c:v>Nueva Zelanda</c:v>
                </c:pt>
                <c:pt idx="25">
                  <c:v>Luxemburgo</c:v>
                </c:pt>
                <c:pt idx="26">
                  <c:v>Hungría</c:v>
                </c:pt>
                <c:pt idx="27">
                  <c:v>España</c:v>
                </c:pt>
                <c:pt idx="28">
                  <c:v>Irlanda</c:v>
                </c:pt>
                <c:pt idx="29">
                  <c:v>Grecia</c:v>
                </c:pt>
                <c:pt idx="30">
                  <c:v>Polonia</c:v>
                </c:pt>
                <c:pt idx="31">
                  <c:v>Turquía</c:v>
                </c:pt>
                <c:pt idx="32">
                  <c:v>Eslovaquia</c:v>
                </c:pt>
                <c:pt idx="33">
                  <c:v>México</c:v>
                </c:pt>
                <c:pt idx="34">
                  <c:v>Letonia</c:v>
                </c:pt>
                <c:pt idx="35">
                  <c:v>Chile</c:v>
                </c:pt>
              </c:strCache>
            </c:strRef>
          </c:cat>
          <c:val>
            <c:numRef>
              <c:f>I.2!$C$6:$C$41</c:f>
              <c:numCache>
                <c:formatCode>0.00%</c:formatCode>
                <c:ptCount val="36"/>
                <c:pt idx="0">
                  <c:v>4.2512121766037601E-2</c:v>
                </c:pt>
                <c:pt idx="1">
                  <c:v>4.2274407191850799E-2</c:v>
                </c:pt>
                <c:pt idx="2">
                  <c:v>3.3742973598343905E-2</c:v>
                </c:pt>
                <c:pt idx="3">
                  <c:v>3.2549022634842599E-2</c:v>
                </c:pt>
                <c:pt idx="4">
                  <c:v>3.1408060012725503E-2</c:v>
                </c:pt>
                <c:pt idx="5">
                  <c:v>3.0869473755955799E-2</c:v>
                </c:pt>
                <c:pt idx="6">
                  <c:v>2.9316822484801799E-2</c:v>
                </c:pt>
                <c:pt idx="7">
                  <c:v>2.8712531982679299E-2</c:v>
                </c:pt>
                <c:pt idx="8">
                  <c:v>2.7464511315132101E-2</c:v>
                </c:pt>
                <c:pt idx="9">
                  <c:v>2.74417936612978E-2</c:v>
                </c:pt>
                <c:pt idx="10">
                  <c:v>2.48834620050838E-2</c:v>
                </c:pt>
                <c:pt idx="11">
                  <c:v>2.3372850856089401E-2</c:v>
                </c:pt>
                <c:pt idx="12">
                  <c:v>2.2480503175133101E-2</c:v>
                </c:pt>
                <c:pt idx="13">
                  <c:v>2.0754028742495701E-2</c:v>
                </c:pt>
                <c:pt idx="14">
                  <c:v>2.0324746207522799E-2</c:v>
                </c:pt>
                <c:pt idx="15">
                  <c:v>2.03221526118436E-2</c:v>
                </c:pt>
                <c:pt idx="16">
                  <c:v>2.0020216815651599E-2</c:v>
                </c:pt>
                <c:pt idx="17">
                  <c:v>1.8787011841379E-2</c:v>
                </c:pt>
                <c:pt idx="18">
                  <c:v>1.6884742152414998E-2</c:v>
                </c:pt>
                <c:pt idx="19">
                  <c:v>1.6782972837764101E-2</c:v>
                </c:pt>
                <c:pt idx="20">
                  <c:v>1.5294977564009899E-2</c:v>
                </c:pt>
                <c:pt idx="21">
                  <c:v>1.2856593252343699E-2</c:v>
                </c:pt>
                <c:pt idx="22">
                  <c:v>1.28133617360798E-2</c:v>
                </c:pt>
                <c:pt idx="23">
                  <c:v>1.26564755649372E-2</c:v>
                </c:pt>
                <c:pt idx="24">
                  <c:v>1.2626421257616699E-2</c:v>
                </c:pt>
                <c:pt idx="25">
                  <c:v>1.24366149111428E-2</c:v>
                </c:pt>
                <c:pt idx="26">
                  <c:v>1.20606420269495E-2</c:v>
                </c:pt>
                <c:pt idx="27">
                  <c:v>1.1854929987966301E-2</c:v>
                </c:pt>
                <c:pt idx="28">
                  <c:v>1.1768095683410701E-2</c:v>
                </c:pt>
                <c:pt idx="29">
                  <c:v>1.00699621859426E-2</c:v>
                </c:pt>
                <c:pt idx="30">
                  <c:v>9.6547263660176005E-3</c:v>
                </c:pt>
                <c:pt idx="31">
                  <c:v>9.4464284834545002E-3</c:v>
                </c:pt>
                <c:pt idx="32">
                  <c:v>7.896533362275901E-3</c:v>
                </c:pt>
                <c:pt idx="33">
                  <c:v>4.8650383985583004E-3</c:v>
                </c:pt>
                <c:pt idx="34">
                  <c:v>4.4291782225490996E-3</c:v>
                </c:pt>
                <c:pt idx="35">
                  <c:v>3.6243741880653004E-3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D-4E5C-91B1-AF07A559A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591120"/>
        <c:axId val="169607760"/>
      </c:barChart>
      <c:catAx>
        <c:axId val="16959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607760"/>
        <c:crosses val="autoZero"/>
        <c:auto val="1"/>
        <c:lblAlgn val="ctr"/>
        <c:lblOffset val="100"/>
        <c:noMultiLvlLbl val="0"/>
      </c:catAx>
      <c:valAx>
        <c:axId val="1696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</a:t>
                </a:r>
                <a:r>
                  <a:rPr lang="es-CL" baseline="0"/>
                  <a:t> del PIB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59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Principales razones para no realizar I+D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600" b="1">
                <a:solidFill>
                  <a:sysClr val="windowText" lastClr="000000"/>
                </a:solidFill>
                <a:effectLst/>
              </a:rPr>
              <a:t>Año 2017</a:t>
            </a:r>
            <a:endParaRPr lang="es-CL" sz="16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O.1!$B$12:$B$18</c:f>
              <c:strCache>
                <c:ptCount val="7"/>
                <c:pt idx="0">
                  <c:v>Falta o deficiencia de incentivos tributarios</c:v>
                </c:pt>
                <c:pt idx="1">
                  <c:v>Los resultados son muy inciertos/existe mucha incertidumbre</c:v>
                </c:pt>
                <c:pt idx="2">
                  <c:v>Falta de infraestructura física adecuada</c:v>
                </c:pt>
                <c:pt idx="3">
                  <c:v>Falta de personal intramuro calificado</c:v>
                </c:pt>
                <c:pt idx="4">
                  <c:v>Desconocimiento de instrumentos públicos de apoyo a la I+D</c:v>
                </c:pt>
                <c:pt idx="5">
                  <c:v>Falta de recursos financieros</c:v>
                </c:pt>
                <c:pt idx="6">
                  <c:v>No es prioridad/ no es necesario para la empresa</c:v>
                </c:pt>
              </c:strCache>
            </c:strRef>
          </c:cat>
          <c:val>
            <c:numRef>
              <c:f>O.1!$C$12:$C$18</c:f>
              <c:numCache>
                <c:formatCode>0.00%</c:formatCode>
                <c:ptCount val="7"/>
                <c:pt idx="0">
                  <c:v>8.5000000000000006E-2</c:v>
                </c:pt>
                <c:pt idx="1">
                  <c:v>8.5000000000000006E-2</c:v>
                </c:pt>
                <c:pt idx="2">
                  <c:v>9.3124999999999999E-2</c:v>
                </c:pt>
                <c:pt idx="3">
                  <c:v>0.1080575</c:v>
                </c:pt>
                <c:pt idx="4">
                  <c:v>0.15187500000000001</c:v>
                </c:pt>
                <c:pt idx="5">
                  <c:v>0.35870239999999998</c:v>
                </c:pt>
                <c:pt idx="6">
                  <c:v>0.46500000000000002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F-402B-842A-2305C6CCD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773472"/>
        <c:axId val="203941328"/>
      </c:barChart>
      <c:catAx>
        <c:axId val="204773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3941328"/>
        <c:crosses val="autoZero"/>
        <c:auto val="1"/>
        <c:lblAlgn val="ctr"/>
        <c:lblOffset val="100"/>
        <c:noMultiLvlLbl val="0"/>
      </c:catAx>
      <c:valAx>
        <c:axId val="20394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% de las</a:t>
                </a:r>
                <a:r>
                  <a:rPr lang="es-CL" baseline="0"/>
                  <a:t> empresas que no hacen I+D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77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Principales razones para no postular a la Ley I+D para empresas que hicieron I+D el año 2017</a:t>
            </a:r>
            <a:endParaRPr lang="es-CL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O.2!$B$6:$B$11</c:f>
              <c:strCache>
                <c:ptCount val="6"/>
                <c:pt idx="0">
                  <c:v>La empresa no hizo actividades de I+D en 2017</c:v>
                </c:pt>
                <c:pt idx="1">
                  <c:v>La empresa ya está ejecutando I+D, con Ley I+D adjudicada en años anteriores</c:v>
                </c:pt>
                <c:pt idx="2">
                  <c:v>No sabe cómo formular el proyecto ante Corfo</c:v>
                </c:pt>
                <c:pt idx="3">
                  <c:v>La empresa no hace actividades de I+D sistemáticamente</c:v>
                </c:pt>
                <c:pt idx="4">
                  <c:v>Por confidencialidad de la investigación que se está realizando</c:v>
                </c:pt>
                <c:pt idx="5">
                  <c:v>No conoce la ley de incentivo tributario o "Ley I+D"</c:v>
                </c:pt>
              </c:strCache>
            </c:strRef>
          </c:cat>
          <c:val>
            <c:numRef>
              <c:f>O.2!$C$6:$C$11</c:f>
              <c:numCache>
                <c:formatCode>0%</c:formatCode>
                <c:ptCount val="6"/>
                <c:pt idx="0">
                  <c:v>0.01</c:v>
                </c:pt>
                <c:pt idx="1">
                  <c:v>0.06</c:v>
                </c:pt>
                <c:pt idx="2">
                  <c:v>0.13</c:v>
                </c:pt>
                <c:pt idx="3">
                  <c:v>0.14000000000000001</c:v>
                </c:pt>
                <c:pt idx="4">
                  <c:v>0.17</c:v>
                </c:pt>
                <c:pt idx="5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7-4A93-AD0F-0904089909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59018448"/>
        <c:axId val="259020944"/>
      </c:barChart>
      <c:catAx>
        <c:axId val="25901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59020944"/>
        <c:crosses val="autoZero"/>
        <c:auto val="1"/>
        <c:lblAlgn val="ctr"/>
        <c:lblOffset val="100"/>
        <c:noMultiLvlLbl val="0"/>
      </c:catAx>
      <c:valAx>
        <c:axId val="25902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% de las empresas que no postularon a la Ley I+D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5901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Porcentaje del gasto en I+D según sector de ejecución en comparación a miembros OCDE</a:t>
            </a:r>
            <a:endParaRPr lang="es-CL" sz="1800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600" b="1">
                <a:solidFill>
                  <a:sysClr val="windowText" lastClr="000000"/>
                </a:solidFill>
                <a:effectLst/>
              </a:rPr>
              <a:t>Año 2016</a:t>
            </a:r>
            <a:endParaRPr lang="es-CL" sz="16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I.3!$C$5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I.3!$B$6:$B$41</c:f>
              <c:strCache>
                <c:ptCount val="36"/>
                <c:pt idx="0">
                  <c:v>Israel</c:v>
                </c:pt>
                <c:pt idx="1">
                  <c:v>Japón</c:v>
                </c:pt>
                <c:pt idx="2">
                  <c:v>Corea</c:v>
                </c:pt>
                <c:pt idx="3">
                  <c:v>Eslovenia</c:v>
                </c:pt>
                <c:pt idx="4">
                  <c:v>Hungría</c:v>
                </c:pt>
                <c:pt idx="5">
                  <c:v>Austria</c:v>
                </c:pt>
                <c:pt idx="6">
                  <c:v>Estados Unidos</c:v>
                </c:pt>
                <c:pt idx="7">
                  <c:v>Suiza</c:v>
                </c:pt>
                <c:pt idx="8">
                  <c:v>Irlanda</c:v>
                </c:pt>
                <c:pt idx="9">
                  <c:v>Bélgica</c:v>
                </c:pt>
                <c:pt idx="10">
                  <c:v>Suecia</c:v>
                </c:pt>
                <c:pt idx="11">
                  <c:v>OECD - Total</c:v>
                </c:pt>
                <c:pt idx="12">
                  <c:v>Alemania</c:v>
                </c:pt>
                <c:pt idx="13">
                  <c:v>Reino Unido</c:v>
                </c:pt>
                <c:pt idx="14">
                  <c:v>Finlandia</c:v>
                </c:pt>
                <c:pt idx="15">
                  <c:v>Dinamarca</c:v>
                </c:pt>
                <c:pt idx="16">
                  <c:v>Polonia</c:v>
                </c:pt>
                <c:pt idx="17">
                  <c:v>Francia</c:v>
                </c:pt>
                <c:pt idx="18">
                  <c:v>Islandia</c:v>
                </c:pt>
                <c:pt idx="19">
                  <c:v>República Checa</c:v>
                </c:pt>
                <c:pt idx="20">
                  <c:v>Italia</c:v>
                </c:pt>
                <c:pt idx="21">
                  <c:v>Países Bajos</c:v>
                </c:pt>
                <c:pt idx="22">
                  <c:v>Turquía</c:v>
                </c:pt>
                <c:pt idx="23">
                  <c:v>España</c:v>
                </c:pt>
                <c:pt idx="24">
                  <c:v>Australia</c:v>
                </c:pt>
                <c:pt idx="25">
                  <c:v>Noruega</c:v>
                </c:pt>
                <c:pt idx="26">
                  <c:v>Estonia</c:v>
                </c:pt>
                <c:pt idx="27">
                  <c:v>Luxemburgo</c:v>
                </c:pt>
                <c:pt idx="28">
                  <c:v>Canadá</c:v>
                </c:pt>
                <c:pt idx="29">
                  <c:v>Eslovaquia</c:v>
                </c:pt>
                <c:pt idx="30">
                  <c:v>Nueva Zelanda</c:v>
                </c:pt>
                <c:pt idx="31">
                  <c:v>Portugal</c:v>
                </c:pt>
                <c:pt idx="32">
                  <c:v>Grecia</c:v>
                </c:pt>
                <c:pt idx="33">
                  <c:v>Chile</c:v>
                </c:pt>
                <c:pt idx="34">
                  <c:v>México</c:v>
                </c:pt>
                <c:pt idx="35">
                  <c:v>Letonia</c:v>
                </c:pt>
              </c:strCache>
            </c:strRef>
          </c:cat>
          <c:val>
            <c:numRef>
              <c:f>I.3!$C$6:$C$41</c:f>
              <c:numCache>
                <c:formatCode>0.00%</c:formatCode>
                <c:ptCount val="36"/>
                <c:pt idx="0">
                  <c:v>0.85580000000000001</c:v>
                </c:pt>
                <c:pt idx="1">
                  <c:v>0.78749999999999998</c:v>
                </c:pt>
                <c:pt idx="2">
                  <c:v>0.77739999999999998</c:v>
                </c:pt>
                <c:pt idx="3">
                  <c:v>0.75620000000000009</c:v>
                </c:pt>
                <c:pt idx="4">
                  <c:v>0.74140000000000006</c:v>
                </c:pt>
                <c:pt idx="5">
                  <c:v>0.71420000000000006</c:v>
                </c:pt>
                <c:pt idx="6">
                  <c:v>0.7117</c:v>
                </c:pt>
                <c:pt idx="7">
                  <c:v>0.70989999999999998</c:v>
                </c:pt>
                <c:pt idx="8">
                  <c:v>0.70700000000000007</c:v>
                </c:pt>
                <c:pt idx="9">
                  <c:v>0.69709999999999994</c:v>
                </c:pt>
                <c:pt idx="10">
                  <c:v>0.69579999999999997</c:v>
                </c:pt>
                <c:pt idx="11">
                  <c:v>0.69180000000000008</c:v>
                </c:pt>
                <c:pt idx="12">
                  <c:v>0.68159999999999998</c:v>
                </c:pt>
                <c:pt idx="13">
                  <c:v>0.67040000000000011</c:v>
                </c:pt>
                <c:pt idx="14">
                  <c:v>0.65839999999999999</c:v>
                </c:pt>
                <c:pt idx="15">
                  <c:v>0.6581999999999999</c:v>
                </c:pt>
                <c:pt idx="16">
                  <c:v>0.65670000000000006</c:v>
                </c:pt>
                <c:pt idx="17">
                  <c:v>0.6361</c:v>
                </c:pt>
                <c:pt idx="18">
                  <c:v>0.63029999999999997</c:v>
                </c:pt>
                <c:pt idx="19">
                  <c:v>0.61140000000000005</c:v>
                </c:pt>
                <c:pt idx="20">
                  <c:v>0.58260000000000001</c:v>
                </c:pt>
                <c:pt idx="21">
                  <c:v>0.56940000000000002</c:v>
                </c:pt>
                <c:pt idx="22">
                  <c:v>0.54210000000000003</c:v>
                </c:pt>
                <c:pt idx="23">
                  <c:v>0.53739999999999999</c:v>
                </c:pt>
                <c:pt idx="24">
                  <c:v>0.5343</c:v>
                </c:pt>
                <c:pt idx="25">
                  <c:v>0.53270000000000006</c:v>
                </c:pt>
                <c:pt idx="26">
                  <c:v>0.51490000000000002</c:v>
                </c:pt>
                <c:pt idx="27">
                  <c:v>0.51469999999999994</c:v>
                </c:pt>
                <c:pt idx="28">
                  <c:v>0.51029999999999998</c:v>
                </c:pt>
                <c:pt idx="29">
                  <c:v>0.50360000000000005</c:v>
                </c:pt>
                <c:pt idx="30">
                  <c:v>0.49810000000000004</c:v>
                </c:pt>
                <c:pt idx="31">
                  <c:v>0.47840000000000005</c:v>
                </c:pt>
                <c:pt idx="32">
                  <c:v>0.42210000000000003</c:v>
                </c:pt>
                <c:pt idx="33">
                  <c:v>0.34239999999999998</c:v>
                </c:pt>
                <c:pt idx="34">
                  <c:v>0.30549999999999999</c:v>
                </c:pt>
                <c:pt idx="35">
                  <c:v>0.24460000000000001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6-4D96-B5A3-EEF34A7F1B86}"/>
            </c:ext>
          </c:extLst>
        </c:ser>
        <c:ser>
          <c:idx val="1"/>
          <c:order val="1"/>
          <c:tx>
            <c:strRef>
              <c:f>I.3!$D$5</c:f>
              <c:strCache>
                <c:ptCount val="1"/>
                <c:pt idx="0">
                  <c:v>Educación Superior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I.3!$B$6:$B$41</c:f>
              <c:strCache>
                <c:ptCount val="36"/>
                <c:pt idx="0">
                  <c:v>Israel</c:v>
                </c:pt>
                <c:pt idx="1">
                  <c:v>Japón</c:v>
                </c:pt>
                <c:pt idx="2">
                  <c:v>Corea</c:v>
                </c:pt>
                <c:pt idx="3">
                  <c:v>Eslovenia</c:v>
                </c:pt>
                <c:pt idx="4">
                  <c:v>Hungría</c:v>
                </c:pt>
                <c:pt idx="5">
                  <c:v>Austria</c:v>
                </c:pt>
                <c:pt idx="6">
                  <c:v>Estados Unidos</c:v>
                </c:pt>
                <c:pt idx="7">
                  <c:v>Suiza</c:v>
                </c:pt>
                <c:pt idx="8">
                  <c:v>Irlanda</c:v>
                </c:pt>
                <c:pt idx="9">
                  <c:v>Bélgica</c:v>
                </c:pt>
                <c:pt idx="10">
                  <c:v>Suecia</c:v>
                </c:pt>
                <c:pt idx="11">
                  <c:v>OECD - Total</c:v>
                </c:pt>
                <c:pt idx="12">
                  <c:v>Alemania</c:v>
                </c:pt>
                <c:pt idx="13">
                  <c:v>Reino Unido</c:v>
                </c:pt>
                <c:pt idx="14">
                  <c:v>Finlandia</c:v>
                </c:pt>
                <c:pt idx="15">
                  <c:v>Dinamarca</c:v>
                </c:pt>
                <c:pt idx="16">
                  <c:v>Polonia</c:v>
                </c:pt>
                <c:pt idx="17">
                  <c:v>Francia</c:v>
                </c:pt>
                <c:pt idx="18">
                  <c:v>Islandia</c:v>
                </c:pt>
                <c:pt idx="19">
                  <c:v>República Checa</c:v>
                </c:pt>
                <c:pt idx="20">
                  <c:v>Italia</c:v>
                </c:pt>
                <c:pt idx="21">
                  <c:v>Países Bajos</c:v>
                </c:pt>
                <c:pt idx="22">
                  <c:v>Turquía</c:v>
                </c:pt>
                <c:pt idx="23">
                  <c:v>España</c:v>
                </c:pt>
                <c:pt idx="24">
                  <c:v>Australia</c:v>
                </c:pt>
                <c:pt idx="25">
                  <c:v>Noruega</c:v>
                </c:pt>
                <c:pt idx="26">
                  <c:v>Estonia</c:v>
                </c:pt>
                <c:pt idx="27">
                  <c:v>Luxemburgo</c:v>
                </c:pt>
                <c:pt idx="28">
                  <c:v>Canadá</c:v>
                </c:pt>
                <c:pt idx="29">
                  <c:v>Eslovaquia</c:v>
                </c:pt>
                <c:pt idx="30">
                  <c:v>Nueva Zelanda</c:v>
                </c:pt>
                <c:pt idx="31">
                  <c:v>Portugal</c:v>
                </c:pt>
                <c:pt idx="32">
                  <c:v>Grecia</c:v>
                </c:pt>
                <c:pt idx="33">
                  <c:v>Chile</c:v>
                </c:pt>
                <c:pt idx="34">
                  <c:v>México</c:v>
                </c:pt>
                <c:pt idx="35">
                  <c:v>Letonia</c:v>
                </c:pt>
              </c:strCache>
            </c:strRef>
          </c:cat>
          <c:val>
            <c:numRef>
              <c:f>I.3!$D$6:$D$41</c:f>
              <c:numCache>
                <c:formatCode>0.00%</c:formatCode>
                <c:ptCount val="36"/>
                <c:pt idx="0">
                  <c:v>0.11710000000000001</c:v>
                </c:pt>
                <c:pt idx="1">
                  <c:v>0.1232</c:v>
                </c:pt>
                <c:pt idx="2">
                  <c:v>9.1300000000000006E-2</c:v>
                </c:pt>
                <c:pt idx="3">
                  <c:v>0.10869999999999999</c:v>
                </c:pt>
                <c:pt idx="4">
                  <c:v>0.1115</c:v>
                </c:pt>
                <c:pt idx="5">
                  <c:v>0.2351</c:v>
                </c:pt>
                <c:pt idx="6">
                  <c:v>0.1321</c:v>
                </c:pt>
                <c:pt idx="7">
                  <c:v>0.26679999999999998</c:v>
                </c:pt>
                <c:pt idx="8">
                  <c:v>0.25180000000000002</c:v>
                </c:pt>
                <c:pt idx="9">
                  <c:v>0.20170000000000002</c:v>
                </c:pt>
                <c:pt idx="10">
                  <c:v>0.26819999999999999</c:v>
                </c:pt>
                <c:pt idx="11">
                  <c:v>0.17499999999999999</c:v>
                </c:pt>
                <c:pt idx="12">
                  <c:v>0.1804</c:v>
                </c:pt>
                <c:pt idx="13">
                  <c:v>0.24559999999999998</c:v>
                </c:pt>
                <c:pt idx="14">
                  <c:v>0.25140000000000001</c:v>
                </c:pt>
                <c:pt idx="15">
                  <c:v>0.31640000000000001</c:v>
                </c:pt>
                <c:pt idx="16">
                  <c:v>0.31379999999999997</c:v>
                </c:pt>
                <c:pt idx="17">
                  <c:v>0.2195</c:v>
                </c:pt>
                <c:pt idx="18">
                  <c:v>0.32119999999999999</c:v>
                </c:pt>
                <c:pt idx="19">
                  <c:v>0.20449999999999999</c:v>
                </c:pt>
                <c:pt idx="20">
                  <c:v>0.25540000000000002</c:v>
                </c:pt>
                <c:pt idx="21">
                  <c:v>0.31509999999999999</c:v>
                </c:pt>
                <c:pt idx="22">
                  <c:v>0.36299999999999999</c:v>
                </c:pt>
                <c:pt idx="23">
                  <c:v>0.2752</c:v>
                </c:pt>
                <c:pt idx="24">
                  <c:v>0.30630000000000002</c:v>
                </c:pt>
                <c:pt idx="25">
                  <c:v>0.32579999999999998</c:v>
                </c:pt>
                <c:pt idx="26">
                  <c:v>0.3553</c:v>
                </c:pt>
                <c:pt idx="27">
                  <c:v>0.18640000000000001</c:v>
                </c:pt>
                <c:pt idx="28">
                  <c:v>0.41249999999999998</c:v>
                </c:pt>
                <c:pt idx="29">
                  <c:v>0.27710000000000001</c:v>
                </c:pt>
                <c:pt idx="30">
                  <c:v>0.29849999999999999</c:v>
                </c:pt>
                <c:pt idx="31">
                  <c:v>0.45119999999999999</c:v>
                </c:pt>
                <c:pt idx="32">
                  <c:v>0.31890000000000002</c:v>
                </c:pt>
                <c:pt idx="33">
                  <c:v>0.45834000000000003</c:v>
                </c:pt>
                <c:pt idx="34">
                  <c:v>0.2676</c:v>
                </c:pt>
                <c:pt idx="35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6-4D96-B5A3-EEF34A7F1B86}"/>
            </c:ext>
          </c:extLst>
        </c:ser>
        <c:ser>
          <c:idx val="2"/>
          <c:order val="2"/>
          <c:tx>
            <c:strRef>
              <c:f>I.3!$E$5</c:f>
              <c:strCache>
                <c:ptCount val="1"/>
                <c:pt idx="0">
                  <c:v>Otros (Estado+IPSFL)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I.3!$B$6:$B$41</c:f>
              <c:strCache>
                <c:ptCount val="36"/>
                <c:pt idx="0">
                  <c:v>Israel</c:v>
                </c:pt>
                <c:pt idx="1">
                  <c:v>Japón</c:v>
                </c:pt>
                <c:pt idx="2">
                  <c:v>Corea</c:v>
                </c:pt>
                <c:pt idx="3">
                  <c:v>Eslovenia</c:v>
                </c:pt>
                <c:pt idx="4">
                  <c:v>Hungría</c:v>
                </c:pt>
                <c:pt idx="5">
                  <c:v>Austria</c:v>
                </c:pt>
                <c:pt idx="6">
                  <c:v>Estados Unidos</c:v>
                </c:pt>
                <c:pt idx="7">
                  <c:v>Suiza</c:v>
                </c:pt>
                <c:pt idx="8">
                  <c:v>Irlanda</c:v>
                </c:pt>
                <c:pt idx="9">
                  <c:v>Bélgica</c:v>
                </c:pt>
                <c:pt idx="10">
                  <c:v>Suecia</c:v>
                </c:pt>
                <c:pt idx="11">
                  <c:v>OECD - Total</c:v>
                </c:pt>
                <c:pt idx="12">
                  <c:v>Alemania</c:v>
                </c:pt>
                <c:pt idx="13">
                  <c:v>Reino Unido</c:v>
                </c:pt>
                <c:pt idx="14">
                  <c:v>Finlandia</c:v>
                </c:pt>
                <c:pt idx="15">
                  <c:v>Dinamarca</c:v>
                </c:pt>
                <c:pt idx="16">
                  <c:v>Polonia</c:v>
                </c:pt>
                <c:pt idx="17">
                  <c:v>Francia</c:v>
                </c:pt>
                <c:pt idx="18">
                  <c:v>Islandia</c:v>
                </c:pt>
                <c:pt idx="19">
                  <c:v>República Checa</c:v>
                </c:pt>
                <c:pt idx="20">
                  <c:v>Italia</c:v>
                </c:pt>
                <c:pt idx="21">
                  <c:v>Países Bajos</c:v>
                </c:pt>
                <c:pt idx="22">
                  <c:v>Turquía</c:v>
                </c:pt>
                <c:pt idx="23">
                  <c:v>España</c:v>
                </c:pt>
                <c:pt idx="24">
                  <c:v>Australia</c:v>
                </c:pt>
                <c:pt idx="25">
                  <c:v>Noruega</c:v>
                </c:pt>
                <c:pt idx="26">
                  <c:v>Estonia</c:v>
                </c:pt>
                <c:pt idx="27">
                  <c:v>Luxemburgo</c:v>
                </c:pt>
                <c:pt idx="28">
                  <c:v>Canadá</c:v>
                </c:pt>
                <c:pt idx="29">
                  <c:v>Eslovaquia</c:v>
                </c:pt>
                <c:pt idx="30">
                  <c:v>Nueva Zelanda</c:v>
                </c:pt>
                <c:pt idx="31">
                  <c:v>Portugal</c:v>
                </c:pt>
                <c:pt idx="32">
                  <c:v>Grecia</c:v>
                </c:pt>
                <c:pt idx="33">
                  <c:v>Chile</c:v>
                </c:pt>
                <c:pt idx="34">
                  <c:v>México</c:v>
                </c:pt>
                <c:pt idx="35">
                  <c:v>Letonia</c:v>
                </c:pt>
              </c:strCache>
            </c:strRef>
          </c:cat>
          <c:val>
            <c:numRef>
              <c:f>I.3!$E$6:$E$41</c:f>
              <c:numCache>
                <c:formatCode>0.00%</c:formatCode>
                <c:ptCount val="36"/>
                <c:pt idx="0">
                  <c:v>2.7099999999999999E-2</c:v>
                </c:pt>
                <c:pt idx="1">
                  <c:v>8.929999999999999E-2</c:v>
                </c:pt>
                <c:pt idx="2">
                  <c:v>0.1313</c:v>
                </c:pt>
                <c:pt idx="3">
                  <c:v>0.1351</c:v>
                </c:pt>
                <c:pt idx="4">
                  <c:v>0.14710000000000001</c:v>
                </c:pt>
                <c:pt idx="5">
                  <c:v>5.0700000000000002E-2</c:v>
                </c:pt>
                <c:pt idx="6">
                  <c:v>0.15620000000000001</c:v>
                </c:pt>
                <c:pt idx="7">
                  <c:v>2.3300000000000001E-2</c:v>
                </c:pt>
                <c:pt idx="8">
                  <c:v>4.1200000000000001E-2</c:v>
                </c:pt>
                <c:pt idx="9">
                  <c:v>0.1012</c:v>
                </c:pt>
                <c:pt idx="10">
                  <c:v>3.6000000000000004E-2</c:v>
                </c:pt>
                <c:pt idx="11">
                  <c:v>0.13320000000000001</c:v>
                </c:pt>
                <c:pt idx="12">
                  <c:v>0.13800000000000001</c:v>
                </c:pt>
                <c:pt idx="13">
                  <c:v>8.4000000000000005E-2</c:v>
                </c:pt>
                <c:pt idx="14">
                  <c:v>9.0200000000000002E-2</c:v>
                </c:pt>
                <c:pt idx="15">
                  <c:v>2.5399999999999999E-2</c:v>
                </c:pt>
                <c:pt idx="16">
                  <c:v>2.9500000000000002E-2</c:v>
                </c:pt>
                <c:pt idx="17">
                  <c:v>0.1444</c:v>
                </c:pt>
                <c:pt idx="18">
                  <c:v>4.8499999999999995E-2</c:v>
                </c:pt>
                <c:pt idx="19">
                  <c:v>0.18410000000000001</c:v>
                </c:pt>
                <c:pt idx="20">
                  <c:v>0.16200000000000001</c:v>
                </c:pt>
                <c:pt idx="21">
                  <c:v>0.11550000000000001</c:v>
                </c:pt>
                <c:pt idx="22">
                  <c:v>9.4899999999999998E-2</c:v>
                </c:pt>
                <c:pt idx="23">
                  <c:v>0.18739999999999998</c:v>
                </c:pt>
                <c:pt idx="24">
                  <c:v>0.15939999999999999</c:v>
                </c:pt>
                <c:pt idx="25">
                  <c:v>0.14150000000000001</c:v>
                </c:pt>
                <c:pt idx="26">
                  <c:v>0.1298</c:v>
                </c:pt>
                <c:pt idx="27">
                  <c:v>0.2989</c:v>
                </c:pt>
                <c:pt idx="28">
                  <c:v>7.7199999999999991E-2</c:v>
                </c:pt>
                <c:pt idx="29">
                  <c:v>0.21929999999999999</c:v>
                </c:pt>
                <c:pt idx="30">
                  <c:v>0.2034</c:v>
                </c:pt>
                <c:pt idx="31">
                  <c:v>7.0400000000000004E-2</c:v>
                </c:pt>
                <c:pt idx="32">
                  <c:v>0.25900000000000001</c:v>
                </c:pt>
                <c:pt idx="33">
                  <c:v>0.1993</c:v>
                </c:pt>
                <c:pt idx="34">
                  <c:v>0.4269</c:v>
                </c:pt>
                <c:pt idx="35">
                  <c:v>0.31790000000000002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6-4D96-B5A3-EEF34A7F1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833264"/>
        <c:axId val="195833680"/>
      </c:barChart>
      <c:catAx>
        <c:axId val="19583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5833680"/>
        <c:crosses val="autoZero"/>
        <c:auto val="1"/>
        <c:lblAlgn val="ctr"/>
        <c:lblOffset val="100"/>
        <c:noMultiLvlLbl val="0"/>
      </c:catAx>
      <c:valAx>
        <c:axId val="19583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</a:t>
                </a:r>
                <a:r>
                  <a:rPr lang="es-CL" baseline="0"/>
                  <a:t> relativo del gasto en I+D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583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solidFill>
                  <a:sysClr val="windowText" lastClr="000000"/>
                </a:solidFill>
                <a:effectLst/>
              </a:rPr>
              <a:t>Porcentaje del gasto en I+D que es financiado por el Estado en comparación a miembros OCDE</a:t>
            </a:r>
            <a:endParaRPr lang="es-CL" sz="1800" b="1" i="0" baseline="0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CL" sz="1600" b="1" i="0" baseline="0">
                <a:solidFill>
                  <a:sysClr val="windowText" lastClr="000000"/>
                </a:solidFill>
                <a:effectLst/>
              </a:rPr>
              <a:t>(Último año disponible)</a:t>
            </a:r>
            <a:endParaRPr lang="es-CL" sz="1600" b="1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I.4!$C$5</c:f>
              <c:strCache>
                <c:ptCount val="1"/>
                <c:pt idx="0">
                  <c:v>% Gasto I+D financiado por el Estado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136-4DAB-A092-B099942BE998}"/>
              </c:ext>
            </c:extLst>
          </c:dPt>
          <c:dPt>
            <c:idx val="25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36-4DAB-A092-B099942BE99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I.4!$B$6:$B$39</c:f>
              <c:strCache>
                <c:ptCount val="34"/>
                <c:pt idx="0">
                  <c:v>México</c:v>
                </c:pt>
                <c:pt idx="1">
                  <c:v>Luxemburgo</c:v>
                </c:pt>
                <c:pt idx="2">
                  <c:v>Chile</c:v>
                </c:pt>
                <c:pt idx="3">
                  <c:v>Noruega</c:v>
                </c:pt>
                <c:pt idx="4">
                  <c:v>Portugal</c:v>
                </c:pt>
                <c:pt idx="5">
                  <c:v>Grecia</c:v>
                </c:pt>
                <c:pt idx="6">
                  <c:v>Polonia</c:v>
                </c:pt>
                <c:pt idx="7">
                  <c:v>España</c:v>
                </c:pt>
                <c:pt idx="8">
                  <c:v>Italia</c:v>
                </c:pt>
                <c:pt idx="9">
                  <c:v>Estonia</c:v>
                </c:pt>
                <c:pt idx="10">
                  <c:v>Nueva Zelanda</c:v>
                </c:pt>
                <c:pt idx="11">
                  <c:v>República Checa</c:v>
                </c:pt>
                <c:pt idx="12">
                  <c:v>Francia</c:v>
                </c:pt>
                <c:pt idx="13">
                  <c:v>Hungría</c:v>
                </c:pt>
                <c:pt idx="14">
                  <c:v>Islandia</c:v>
                </c:pt>
                <c:pt idx="15">
                  <c:v>Países Bajos</c:v>
                </c:pt>
                <c:pt idx="16">
                  <c:v>Canadá</c:v>
                </c:pt>
                <c:pt idx="17">
                  <c:v>Letonia</c:v>
                </c:pt>
                <c:pt idx="18">
                  <c:v>Eslovaquia</c:v>
                </c:pt>
                <c:pt idx="19">
                  <c:v>Austria</c:v>
                </c:pt>
                <c:pt idx="20">
                  <c:v>Dinamarca</c:v>
                </c:pt>
                <c:pt idx="21">
                  <c:v>Finlandia</c:v>
                </c:pt>
                <c:pt idx="22">
                  <c:v>Alemania</c:v>
                </c:pt>
                <c:pt idx="23">
                  <c:v>Reino Unido</c:v>
                </c:pt>
                <c:pt idx="24">
                  <c:v>Turquía</c:v>
                </c:pt>
                <c:pt idx="25">
                  <c:v>OECD - Total</c:v>
                </c:pt>
                <c:pt idx="26">
                  <c:v>Irlanda</c:v>
                </c:pt>
                <c:pt idx="27">
                  <c:v>Estados Unidos</c:v>
                </c:pt>
                <c:pt idx="28">
                  <c:v>Suiza</c:v>
                </c:pt>
                <c:pt idx="29">
                  <c:v>Corea</c:v>
                </c:pt>
                <c:pt idx="30">
                  <c:v>Bélgica</c:v>
                </c:pt>
                <c:pt idx="31">
                  <c:v>Eslovenia</c:v>
                </c:pt>
                <c:pt idx="32">
                  <c:v>Japón</c:v>
                </c:pt>
                <c:pt idx="33">
                  <c:v>Israel</c:v>
                </c:pt>
              </c:strCache>
            </c:strRef>
          </c:cat>
          <c:val>
            <c:numRef>
              <c:f>I.4!$C$6:$C$39</c:f>
              <c:numCache>
                <c:formatCode>0.00%</c:formatCode>
                <c:ptCount val="34"/>
                <c:pt idx="0">
                  <c:v>0.67354722149843205</c:v>
                </c:pt>
                <c:pt idx="1">
                  <c:v>0.476672202929186</c:v>
                </c:pt>
                <c:pt idx="2">
                  <c:v>0.47010000000000002</c:v>
                </c:pt>
                <c:pt idx="3">
                  <c:v>0.45653944759475101</c:v>
                </c:pt>
                <c:pt idx="4">
                  <c:v>0.442982138141848</c:v>
                </c:pt>
                <c:pt idx="5">
                  <c:v>0.42570317755304499</c:v>
                </c:pt>
                <c:pt idx="6">
                  <c:v>0.41823960311615799</c:v>
                </c:pt>
                <c:pt idx="7">
                  <c:v>0.40927725478287302</c:v>
                </c:pt>
                <c:pt idx="8">
                  <c:v>0.37979419596515795</c:v>
                </c:pt>
                <c:pt idx="9">
                  <c:v>0.37597099948213397</c:v>
                </c:pt>
                <c:pt idx="10">
                  <c:v>0.370957711442786</c:v>
                </c:pt>
                <c:pt idx="11">
                  <c:v>0.35620123081166805</c:v>
                </c:pt>
                <c:pt idx="12">
                  <c:v>0.348105394295607</c:v>
                </c:pt>
                <c:pt idx="13">
                  <c:v>0.34624074782173897</c:v>
                </c:pt>
                <c:pt idx="14">
                  <c:v>0.34153293130880596</c:v>
                </c:pt>
                <c:pt idx="15">
                  <c:v>0.33127323524575603</c:v>
                </c:pt>
                <c:pt idx="16">
                  <c:v>0.32995032153850901</c:v>
                </c:pt>
                <c:pt idx="17">
                  <c:v>0.32720105124835697</c:v>
                </c:pt>
                <c:pt idx="18">
                  <c:v>0.31935936812499499</c:v>
                </c:pt>
                <c:pt idx="19">
                  <c:v>0.30675980117530699</c:v>
                </c:pt>
                <c:pt idx="20">
                  <c:v>0.29376146788990798</c:v>
                </c:pt>
                <c:pt idx="21">
                  <c:v>0.288853382529773</c:v>
                </c:pt>
                <c:pt idx="22">
                  <c:v>0.285224525832319</c:v>
                </c:pt>
                <c:pt idx="23">
                  <c:v>0.276677417314868</c:v>
                </c:pt>
                <c:pt idx="24">
                  <c:v>0.275553314032281</c:v>
                </c:pt>
                <c:pt idx="25">
                  <c:v>0.26744369830960502</c:v>
                </c:pt>
                <c:pt idx="26">
                  <c:v>0.25917650813916399</c:v>
                </c:pt>
                <c:pt idx="27">
                  <c:v>0.25084280819974603</c:v>
                </c:pt>
                <c:pt idx="28">
                  <c:v>0.24368550098543298</c:v>
                </c:pt>
                <c:pt idx="29">
                  <c:v>0.22683696140369</c:v>
                </c:pt>
                <c:pt idx="30">
                  <c:v>0.225055839971536</c:v>
                </c:pt>
                <c:pt idx="31">
                  <c:v>0.19886362970317698</c:v>
                </c:pt>
                <c:pt idx="32">
                  <c:v>0.150165377980406</c:v>
                </c:pt>
                <c:pt idx="33">
                  <c:v>0.12831342173826299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6-4DAB-A092-B099942BE9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4753103"/>
        <c:axId val="464753519"/>
      </c:barChart>
      <c:catAx>
        <c:axId val="46475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64753519"/>
        <c:crosses val="autoZero"/>
        <c:auto val="1"/>
        <c:lblAlgn val="ctr"/>
        <c:lblOffset val="100"/>
        <c:noMultiLvlLbl val="0"/>
      </c:catAx>
      <c:valAx>
        <c:axId val="464753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del gasto total en I+D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64753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Porcentaje del gasto en I+D que es financiado por empresas en comparación a miembros OCDE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ES" sz="1800" b="1">
                <a:solidFill>
                  <a:sysClr val="windowText" lastClr="000000"/>
                </a:solidFill>
                <a:effectLst/>
              </a:rPr>
              <a:t>Año 2015</a:t>
            </a:r>
            <a:endParaRPr lang="es-CL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689-4BF4-92A5-FFBEA998418A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689-4BF4-92A5-FFBEA998418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I.5!$B$6:$B$40</c:f>
              <c:strCache>
                <c:ptCount val="35"/>
                <c:pt idx="0">
                  <c:v>Japón</c:v>
                </c:pt>
                <c:pt idx="1">
                  <c:v>Corea</c:v>
                </c:pt>
                <c:pt idx="2">
                  <c:v>Eslovenia</c:v>
                </c:pt>
                <c:pt idx="3">
                  <c:v>Alemania</c:v>
                </c:pt>
                <c:pt idx="4">
                  <c:v>Suiza</c:v>
                </c:pt>
                <c:pt idx="5">
                  <c:v>Estados Unidos</c:v>
                </c:pt>
                <c:pt idx="6">
                  <c:v>Dinamarca</c:v>
                </c:pt>
                <c:pt idx="7">
                  <c:v>Bélgica</c:v>
                </c:pt>
                <c:pt idx="8">
                  <c:v>Suecia</c:v>
                </c:pt>
                <c:pt idx="9">
                  <c:v>Finlandia</c:v>
                </c:pt>
                <c:pt idx="10">
                  <c:v>Francia</c:v>
                </c:pt>
                <c:pt idx="11">
                  <c:v>Turquía</c:v>
                </c:pt>
                <c:pt idx="12">
                  <c:v>Italia</c:v>
                </c:pt>
                <c:pt idx="13">
                  <c:v>Austria</c:v>
                </c:pt>
                <c:pt idx="14">
                  <c:v>Hungría</c:v>
                </c:pt>
                <c:pt idx="15">
                  <c:v>Reino Unido</c:v>
                </c:pt>
                <c:pt idx="16">
                  <c:v>Países Bajos</c:v>
                </c:pt>
                <c:pt idx="17">
                  <c:v>Irlanda</c:v>
                </c:pt>
                <c:pt idx="18">
                  <c:v>OCDE - Total</c:v>
                </c:pt>
                <c:pt idx="19">
                  <c:v>Luxemburgo</c:v>
                </c:pt>
                <c:pt idx="20">
                  <c:v>España</c:v>
                </c:pt>
                <c:pt idx="21">
                  <c:v>Noruega</c:v>
                </c:pt>
                <c:pt idx="22">
                  <c:v>Nueva Zelanda</c:v>
                </c:pt>
                <c:pt idx="23">
                  <c:v>Portugal</c:v>
                </c:pt>
                <c:pt idx="24">
                  <c:v>Canadá</c:v>
                </c:pt>
                <c:pt idx="25">
                  <c:v>Estonia</c:v>
                </c:pt>
                <c:pt idx="26">
                  <c:v>Polonia</c:v>
                </c:pt>
                <c:pt idx="27">
                  <c:v>República Checa</c:v>
                </c:pt>
                <c:pt idx="28">
                  <c:v>Israel</c:v>
                </c:pt>
                <c:pt idx="29">
                  <c:v>Islandia</c:v>
                </c:pt>
                <c:pt idx="30">
                  <c:v>Grecia</c:v>
                </c:pt>
                <c:pt idx="31">
                  <c:v>Chile</c:v>
                </c:pt>
                <c:pt idx="32">
                  <c:v>Eslovaquia</c:v>
                </c:pt>
                <c:pt idx="33">
                  <c:v>Letonia</c:v>
                </c:pt>
                <c:pt idx="34">
                  <c:v>México</c:v>
                </c:pt>
              </c:strCache>
            </c:strRef>
          </c:cat>
          <c:val>
            <c:numRef>
              <c:f>I.5!$C$6:$C$40</c:f>
              <c:numCache>
                <c:formatCode>0.00%</c:formatCode>
                <c:ptCount val="35"/>
                <c:pt idx="0">
                  <c:v>0.77972381591887885</c:v>
                </c:pt>
                <c:pt idx="1">
                  <c:v>0.74545881745978815</c:v>
                </c:pt>
                <c:pt idx="2">
                  <c:v>0.69208866361024401</c:v>
                </c:pt>
                <c:pt idx="3">
                  <c:v>0.65597361775162544</c:v>
                </c:pt>
                <c:pt idx="4">
                  <c:v>0.63475824120527835</c:v>
                </c:pt>
                <c:pt idx="5">
                  <c:v>0.62356494859893075</c:v>
                </c:pt>
                <c:pt idx="6">
                  <c:v>0.59356130108423688</c:v>
                </c:pt>
                <c:pt idx="7">
                  <c:v>0.58596677274614062</c:v>
                </c:pt>
                <c:pt idx="8">
                  <c:v>0.57259416971694399</c:v>
                </c:pt>
                <c:pt idx="9">
                  <c:v>0.54764532441647862</c:v>
                </c:pt>
                <c:pt idx="10">
                  <c:v>0.54039005094992631</c:v>
                </c:pt>
                <c:pt idx="11">
                  <c:v>0.5009814579965276</c:v>
                </c:pt>
                <c:pt idx="12">
                  <c:v>0.4999323013043282</c:v>
                </c:pt>
                <c:pt idx="13">
                  <c:v>0.49739502622403764</c:v>
                </c:pt>
                <c:pt idx="14">
                  <c:v>0.4971684902550163</c:v>
                </c:pt>
                <c:pt idx="15">
                  <c:v>0.48959084297729716</c:v>
                </c:pt>
                <c:pt idx="16">
                  <c:v>0.48648467689482344</c:v>
                </c:pt>
                <c:pt idx="17">
                  <c:v>0.48388126396425152</c:v>
                </c:pt>
                <c:pt idx="18">
                  <c:v>0.47599999999999998</c:v>
                </c:pt>
                <c:pt idx="19">
                  <c:v>0.47078363279480601</c:v>
                </c:pt>
                <c:pt idx="20">
                  <c:v>0.45847251746128148</c:v>
                </c:pt>
                <c:pt idx="21">
                  <c:v>0.44234934196102921</c:v>
                </c:pt>
                <c:pt idx="22">
                  <c:v>0.43097014925373134</c:v>
                </c:pt>
                <c:pt idx="23">
                  <c:v>0.42652783558676494</c:v>
                </c:pt>
                <c:pt idx="24">
                  <c:v>0.41632727493769378</c:v>
                </c:pt>
                <c:pt idx="25">
                  <c:v>0.41007859454461398</c:v>
                </c:pt>
                <c:pt idx="26">
                  <c:v>0.39004579003028672</c:v>
                </c:pt>
                <c:pt idx="27">
                  <c:v>0.34525558970844672</c:v>
                </c:pt>
                <c:pt idx="28">
                  <c:v>0.34263929216949413</c:v>
                </c:pt>
                <c:pt idx="29">
                  <c:v>0.33253551033871398</c:v>
                </c:pt>
                <c:pt idx="30">
                  <c:v>0.31400030519655836</c:v>
                </c:pt>
                <c:pt idx="31">
                  <c:v>0.31430000000000002</c:v>
                </c:pt>
                <c:pt idx="32">
                  <c:v>0.25057264750795882</c:v>
                </c:pt>
                <c:pt idx="33">
                  <c:v>0.20039421813403419</c:v>
                </c:pt>
                <c:pt idx="34">
                  <c:v>0.19670098682867196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9-4BF4-92A5-FFBEA9984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3711904"/>
        <c:axId val="183712320"/>
      </c:barChart>
      <c:catAx>
        <c:axId val="18371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712320"/>
        <c:crosses val="autoZero"/>
        <c:auto val="1"/>
        <c:lblAlgn val="ctr"/>
        <c:lblOffset val="100"/>
        <c:noMultiLvlLbl val="0"/>
      </c:catAx>
      <c:valAx>
        <c:axId val="18371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Porcentaje del gasto total en I+D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71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800" b="1" i="0" baseline="0">
                <a:solidFill>
                  <a:sysClr val="windowText" lastClr="000000"/>
                </a:solidFill>
                <a:effectLst/>
              </a:rPr>
              <a:t>Investigadores I+D cada 1000 trabajadores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CL" sz="1600" b="1" i="0" baseline="0">
                <a:solidFill>
                  <a:sysClr val="windowText" lastClr="000000"/>
                </a:solidFill>
                <a:effectLst/>
              </a:rPr>
              <a:t>Miembros OCDE</a:t>
            </a:r>
            <a:endParaRPr lang="es-CL" sz="16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I.6!$C$5</c:f>
              <c:strCache>
                <c:ptCount val="1"/>
                <c:pt idx="0">
                  <c:v>N° Investigadores I+D cada 1000 trabajadores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04D-488D-9852-2010B6919B9B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4D-488D-9852-2010B6919B9B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I.6!$B$6:$B$37</c:f>
              <c:strCache>
                <c:ptCount val="32"/>
                <c:pt idx="0">
                  <c:v>Chile</c:v>
                </c:pt>
                <c:pt idx="1">
                  <c:v>Letonia</c:v>
                </c:pt>
                <c:pt idx="2">
                  <c:v>Turquía</c:v>
                </c:pt>
                <c:pt idx="3">
                  <c:v>Polonia</c:v>
                </c:pt>
                <c:pt idx="4">
                  <c:v>Italia</c:v>
                </c:pt>
                <c:pt idx="5">
                  <c:v>Eslovaquia</c:v>
                </c:pt>
                <c:pt idx="6">
                  <c:v>España</c:v>
                </c:pt>
                <c:pt idx="7">
                  <c:v>Hungría</c:v>
                </c:pt>
                <c:pt idx="8">
                  <c:v>Luxemburgo</c:v>
                </c:pt>
                <c:pt idx="9">
                  <c:v>Grecia</c:v>
                </c:pt>
                <c:pt idx="10">
                  <c:v>Estonia</c:v>
                </c:pt>
                <c:pt idx="11">
                  <c:v>República Checa</c:v>
                </c:pt>
                <c:pt idx="12">
                  <c:v>Nueva Zelanda</c:v>
                </c:pt>
                <c:pt idx="13">
                  <c:v>OECD - Total</c:v>
                </c:pt>
                <c:pt idx="14">
                  <c:v>Portugal</c:v>
                </c:pt>
                <c:pt idx="15">
                  <c:v>Eslovenia</c:v>
                </c:pt>
                <c:pt idx="16">
                  <c:v>Suiza</c:v>
                </c:pt>
                <c:pt idx="17">
                  <c:v>Estados Unidos</c:v>
                </c:pt>
                <c:pt idx="18">
                  <c:v>Reino Unido</c:v>
                </c:pt>
                <c:pt idx="19">
                  <c:v>Países Bajos</c:v>
                </c:pt>
                <c:pt idx="20">
                  <c:v>Alemania</c:v>
                </c:pt>
                <c:pt idx="21">
                  <c:v>Francia</c:v>
                </c:pt>
                <c:pt idx="22">
                  <c:v>Austria</c:v>
                </c:pt>
                <c:pt idx="23">
                  <c:v>Japón</c:v>
                </c:pt>
                <c:pt idx="24">
                  <c:v>Bélgica</c:v>
                </c:pt>
                <c:pt idx="25">
                  <c:v>Islandia</c:v>
                </c:pt>
                <c:pt idx="26">
                  <c:v>Noruega</c:v>
                </c:pt>
                <c:pt idx="27">
                  <c:v>Irlanda</c:v>
                </c:pt>
                <c:pt idx="28">
                  <c:v>Corea</c:v>
                </c:pt>
                <c:pt idx="29">
                  <c:v>Finlandia</c:v>
                </c:pt>
                <c:pt idx="30">
                  <c:v>Suecia</c:v>
                </c:pt>
                <c:pt idx="31">
                  <c:v>Dinamarca</c:v>
                </c:pt>
              </c:strCache>
            </c:strRef>
          </c:cat>
          <c:val>
            <c:numRef>
              <c:f>I.6!$C$6:$C$37</c:f>
              <c:numCache>
                <c:formatCode>0.00</c:formatCode>
                <c:ptCount val="32"/>
                <c:pt idx="0">
                  <c:v>1.0362430796414499</c:v>
                </c:pt>
                <c:pt idx="1">
                  <c:v>3.18769528046814</c:v>
                </c:pt>
                <c:pt idx="2">
                  <c:v>3.28039152534474</c:v>
                </c:pt>
                <c:pt idx="3">
                  <c:v>4.7500575109270802</c:v>
                </c:pt>
                <c:pt idx="4">
                  <c:v>4.9152785919599502</c:v>
                </c:pt>
                <c:pt idx="5">
                  <c:v>5.1298406150108802</c:v>
                </c:pt>
                <c:pt idx="6">
                  <c:v>5.5485504150693101</c:v>
                </c:pt>
                <c:pt idx="7">
                  <c:v>5.6276620707243596</c:v>
                </c:pt>
                <c:pt idx="8">
                  <c:v>5.8176903874126902</c:v>
                </c:pt>
                <c:pt idx="9">
                  <c:v>6.1224842408454103</c:v>
                </c:pt>
                <c:pt idx="10">
                  <c:v>6.2489527790161201</c:v>
                </c:pt>
                <c:pt idx="11">
                  <c:v>6.9791278540168502</c:v>
                </c:pt>
                <c:pt idx="12">
                  <c:v>7.4511861979800198</c:v>
                </c:pt>
                <c:pt idx="13">
                  <c:v>7.7423070293495098</c:v>
                </c:pt>
                <c:pt idx="14">
                  <c:v>7.8685302378954596</c:v>
                </c:pt>
                <c:pt idx="15">
                  <c:v>8.1427900823744697</c:v>
                </c:pt>
                <c:pt idx="16">
                  <c:v>8.4408634751658802</c:v>
                </c:pt>
                <c:pt idx="17">
                  <c:v>8.7051746966662495</c:v>
                </c:pt>
                <c:pt idx="18">
                  <c:v>8.7734615193091496</c:v>
                </c:pt>
                <c:pt idx="19">
                  <c:v>9.1180157981793108</c:v>
                </c:pt>
                <c:pt idx="20">
                  <c:v>9.3380724697180693</c:v>
                </c:pt>
                <c:pt idx="21">
                  <c:v>9.4134636550169208</c:v>
                </c:pt>
                <c:pt idx="22">
                  <c:v>10.0063436690555</c:v>
                </c:pt>
                <c:pt idx="23">
                  <c:v>10.0115222623345</c:v>
                </c:pt>
                <c:pt idx="24">
                  <c:v>10.7582400658713</c:v>
                </c:pt>
                <c:pt idx="25">
                  <c:v>11.228452689154199</c:v>
                </c:pt>
                <c:pt idx="26">
                  <c:v>11.477685596696499</c:v>
                </c:pt>
                <c:pt idx="27">
                  <c:v>11.8197416779322</c:v>
                </c:pt>
                <c:pt idx="28">
                  <c:v>13.259775484758</c:v>
                </c:pt>
                <c:pt idx="29">
                  <c:v>13.2765613003601</c:v>
                </c:pt>
                <c:pt idx="30">
                  <c:v>13.340078331610499</c:v>
                </c:pt>
                <c:pt idx="31">
                  <c:v>14.0508594987844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4D-488D-9852-2010B6919B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69605455"/>
        <c:axId val="269603791"/>
      </c:barChart>
      <c:catAx>
        <c:axId val="269605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9603791"/>
        <c:crosses val="autoZero"/>
        <c:auto val="1"/>
        <c:lblAlgn val="ctr"/>
        <c:lblOffset val="100"/>
        <c:noMultiLvlLbl val="0"/>
      </c:catAx>
      <c:valAx>
        <c:axId val="269603791"/>
        <c:scaling>
          <c:orientation val="minMax"/>
          <c:max val="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N° investigadores</a:t>
                </a:r>
                <a:r>
                  <a:rPr lang="es-CL" baseline="0"/>
                  <a:t> I+D cada 1000 trabajadores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696054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</a:rPr>
              <a:t>Investigadoras I+D como porcentaje del total de investigadores en comparación</a:t>
            </a:r>
            <a:r>
              <a:rPr lang="en-US" sz="1800" b="1" baseline="0">
                <a:solidFill>
                  <a:sysClr val="windowText" lastClr="000000"/>
                </a:solidFill>
              </a:rPr>
              <a:t> a miembros OCDE </a:t>
            </a:r>
          </a:p>
          <a:p>
            <a:pPr>
              <a:defRPr/>
            </a:pPr>
            <a:r>
              <a:rPr lang="en-US" sz="1600" b="1" baseline="0">
                <a:solidFill>
                  <a:sysClr val="windowText" lastClr="000000"/>
                </a:solidFill>
              </a:rPr>
              <a:t>(Último año disponible)</a:t>
            </a:r>
            <a:endParaRPr lang="en-US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I.7!$C$5</c:f>
              <c:strCache>
                <c:ptCount val="1"/>
                <c:pt idx="0">
                  <c:v>Investigadoras I+D como porcentaje del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I.7!$B$6:$B$35</c:f>
              <c:strCache>
                <c:ptCount val="30"/>
                <c:pt idx="0">
                  <c:v>Japón</c:v>
                </c:pt>
                <c:pt idx="1">
                  <c:v>Corea</c:v>
                </c:pt>
                <c:pt idx="2">
                  <c:v>Países Bajos</c:v>
                </c:pt>
                <c:pt idx="3">
                  <c:v>República Checa</c:v>
                </c:pt>
                <c:pt idx="4">
                  <c:v>Francia</c:v>
                </c:pt>
                <c:pt idx="5">
                  <c:v>Alemania</c:v>
                </c:pt>
                <c:pt idx="6">
                  <c:v>Luxemburgo</c:v>
                </c:pt>
                <c:pt idx="7">
                  <c:v>Austria</c:v>
                </c:pt>
                <c:pt idx="8">
                  <c:v>Hungría</c:v>
                </c:pt>
                <c:pt idx="9">
                  <c:v>Finlandia</c:v>
                </c:pt>
                <c:pt idx="10">
                  <c:v>Dinamarca</c:v>
                </c:pt>
                <c:pt idx="11">
                  <c:v>Suiza</c:v>
                </c:pt>
                <c:pt idx="12">
                  <c:v>Suecia</c:v>
                </c:pt>
                <c:pt idx="13">
                  <c:v>Bélgica</c:v>
                </c:pt>
                <c:pt idx="14">
                  <c:v>OCDE - Total</c:v>
                </c:pt>
                <c:pt idx="15">
                  <c:v>Chile</c:v>
                </c:pt>
                <c:pt idx="16">
                  <c:v>Irlanda</c:v>
                </c:pt>
                <c:pt idx="17">
                  <c:v>Italia</c:v>
                </c:pt>
                <c:pt idx="18">
                  <c:v>Eslovenia</c:v>
                </c:pt>
                <c:pt idx="19">
                  <c:v>Turquía</c:v>
                </c:pt>
                <c:pt idx="20">
                  <c:v>Polonia</c:v>
                </c:pt>
                <c:pt idx="21">
                  <c:v>Noruega</c:v>
                </c:pt>
                <c:pt idx="22">
                  <c:v>Grecia</c:v>
                </c:pt>
                <c:pt idx="23">
                  <c:v>Reino Unido</c:v>
                </c:pt>
                <c:pt idx="24">
                  <c:v>España</c:v>
                </c:pt>
                <c:pt idx="25">
                  <c:v>Eslovaquia</c:v>
                </c:pt>
                <c:pt idx="26">
                  <c:v>Estonia</c:v>
                </c:pt>
                <c:pt idx="27">
                  <c:v>Portugal</c:v>
                </c:pt>
                <c:pt idx="28">
                  <c:v>Islandia</c:v>
                </c:pt>
                <c:pt idx="29">
                  <c:v>Letonia</c:v>
                </c:pt>
              </c:strCache>
            </c:strRef>
          </c:cat>
          <c:val>
            <c:numRef>
              <c:f>I.7!$C$6:$C$35</c:f>
              <c:numCache>
                <c:formatCode>0.00%</c:formatCode>
                <c:ptCount val="30"/>
                <c:pt idx="0">
                  <c:v>0.15704704568362002</c:v>
                </c:pt>
                <c:pt idx="1">
                  <c:v>0.19666036560619302</c:v>
                </c:pt>
                <c:pt idx="2">
                  <c:v>0.253846971118942</c:v>
                </c:pt>
                <c:pt idx="3">
                  <c:v>0.26650027368950402</c:v>
                </c:pt>
                <c:pt idx="4">
                  <c:v>0.269696434597891</c:v>
                </c:pt>
                <c:pt idx="5">
                  <c:v>0.28001126222207096</c:v>
                </c:pt>
                <c:pt idx="6">
                  <c:v>0.28876834716017902</c:v>
                </c:pt>
                <c:pt idx="7">
                  <c:v>0.29493536277562099</c:v>
                </c:pt>
                <c:pt idx="8">
                  <c:v>0.30839710552345301</c:v>
                </c:pt>
                <c:pt idx="9">
                  <c:v>0.32290769451622198</c:v>
                </c:pt>
                <c:pt idx="10">
                  <c:v>0.32468117029257298</c:v>
                </c:pt>
                <c:pt idx="11">
                  <c:v>0.33546225290541204</c:v>
                </c:pt>
                <c:pt idx="12">
                  <c:v>0.33718888204411501</c:v>
                </c:pt>
                <c:pt idx="13">
                  <c:v>0.34117950318143003</c:v>
                </c:pt>
                <c:pt idx="14">
                  <c:v>0.34379999999999999</c:v>
                </c:pt>
                <c:pt idx="15">
                  <c:v>0.34699999999999998</c:v>
                </c:pt>
                <c:pt idx="16">
                  <c:v>0.35949351787495099</c:v>
                </c:pt>
                <c:pt idx="17">
                  <c:v>0.36040315040125698</c:v>
                </c:pt>
                <c:pt idx="18">
                  <c:v>0.36487442518570901</c:v>
                </c:pt>
                <c:pt idx="19">
                  <c:v>0.367181348393119</c:v>
                </c:pt>
                <c:pt idx="20">
                  <c:v>0.37022971627255402</c:v>
                </c:pt>
                <c:pt idx="21">
                  <c:v>0.375817292723577</c:v>
                </c:pt>
                <c:pt idx="22">
                  <c:v>0.379972339304531</c:v>
                </c:pt>
                <c:pt idx="23">
                  <c:v>0.38589967260485403</c:v>
                </c:pt>
                <c:pt idx="24">
                  <c:v>0.40031835389563397</c:v>
                </c:pt>
                <c:pt idx="25">
                  <c:v>0.42191342843088997</c:v>
                </c:pt>
                <c:pt idx="26">
                  <c:v>0.43550036523009505</c:v>
                </c:pt>
                <c:pt idx="27">
                  <c:v>0.44141719646935401</c:v>
                </c:pt>
                <c:pt idx="28">
                  <c:v>0.47217280813214701</c:v>
                </c:pt>
                <c:pt idx="29">
                  <c:v>0.51015714833269499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B-4CFB-8F3B-9DED489B26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7486351"/>
        <c:axId val="447478031"/>
      </c:barChart>
      <c:catAx>
        <c:axId val="447486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47478031"/>
        <c:crosses val="autoZero"/>
        <c:auto val="1"/>
        <c:lblAlgn val="ctr"/>
        <c:lblOffset val="100"/>
        <c:noMultiLvlLbl val="0"/>
      </c:catAx>
      <c:valAx>
        <c:axId val="44747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Investigadoreas I+D como %</a:t>
                </a:r>
                <a:r>
                  <a:rPr lang="es-CL" baseline="0"/>
                  <a:t> del total de investigadores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47486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800" b="1">
                <a:solidFill>
                  <a:sysClr val="windowText" lastClr="000000"/>
                </a:solidFill>
              </a:rPr>
              <a:t>Personal</a:t>
            </a:r>
            <a:r>
              <a:rPr lang="es-CL" sz="1800" b="1" baseline="0">
                <a:solidFill>
                  <a:sysClr val="windowText" lastClr="000000"/>
                </a:solidFill>
              </a:rPr>
              <a:t> I+D según sexo 2016</a:t>
            </a:r>
          </a:p>
          <a:p>
            <a:pPr>
              <a:defRPr/>
            </a:pPr>
            <a:r>
              <a:rPr lang="es-CL" sz="1800" b="1" baseline="0">
                <a:solidFill>
                  <a:sysClr val="windowText" lastClr="000000"/>
                </a:solidFill>
              </a:rPr>
              <a:t>%</a:t>
            </a:r>
            <a:endParaRPr lang="es-CL" sz="18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8567084967730291"/>
          <c:y val="2.6402640264026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'C.4'!$C$4</c:f>
              <c:strCache>
                <c:ptCount val="1"/>
                <c:pt idx="0">
                  <c:v>2016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4D-4632-AFDA-89D09165FB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4D-4632-AFDA-89D09165FB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'C.4'!$B$6:$B$7</c:f>
              <c:strCache>
                <c:ptCount val="2"/>
                <c:pt idx="0">
                  <c:v>Personal femenino</c:v>
                </c:pt>
                <c:pt idx="1">
                  <c:v>Personal masculino</c:v>
                </c:pt>
              </c:strCache>
            </c:strRef>
          </c:cat>
          <c:val>
            <c:numRef>
              <c:f>'C.4'!$D$6:$D$7</c:f>
              <c:numCache>
                <c:formatCode>0.00%</c:formatCode>
                <c:ptCount val="2"/>
                <c:pt idx="0">
                  <c:v>0.37297004691447133</c:v>
                </c:pt>
                <c:pt idx="1">
                  <c:v>0.62702995308552867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7-44F2-9F60-7CA2ADE301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800" b="1" i="0" baseline="0">
                <a:solidFill>
                  <a:sysClr val="windowText" lastClr="000000"/>
                </a:solidFill>
                <a:effectLst/>
              </a:rPr>
              <a:t>Personal I+D según sexo 2017</a:t>
            </a:r>
            <a:endParaRPr lang="es-CL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s-CL" sz="1800" b="1" i="0" baseline="0">
                <a:solidFill>
                  <a:sysClr val="windowText" lastClr="000000"/>
                </a:solidFill>
                <a:effectLst/>
              </a:rPr>
              <a:t>%</a:t>
            </a:r>
            <a:endParaRPr lang="es-CL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'C.4'!$E$4</c:f>
              <c:strCache>
                <c:ptCount val="1"/>
                <c:pt idx="0">
                  <c:v>2017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12-48AA-AAD6-41F2AD02E9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12-48AA-AAD6-41F2AD02E9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'C.4'!$B$6:$B$7</c:f>
              <c:strCache>
                <c:ptCount val="2"/>
                <c:pt idx="0">
                  <c:v>Personal femenino</c:v>
                </c:pt>
                <c:pt idx="1">
                  <c:v>Personal masculino</c:v>
                </c:pt>
              </c:strCache>
            </c:strRef>
          </c:cat>
          <c:val>
            <c:numRef>
              <c:f>'C.4'!$F$6:$F$7</c:f>
              <c:numCache>
                <c:formatCode>0.00%</c:formatCode>
                <c:ptCount val="2"/>
                <c:pt idx="0">
                  <c:v>0.39193742478941035</c:v>
                </c:pt>
                <c:pt idx="1">
                  <c:v>0.60806257521058971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1-4165-AA87-DB7D90A223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989539</xdr:colOff>
      <xdr:row>17</xdr:row>
      <xdr:rowOff>78314</xdr:rowOff>
    </xdr:from>
    <xdr:to>
      <xdr:col>9</xdr:col>
      <xdr:colOff>804334</xdr:colOff>
      <xdr:row>40</xdr:row>
      <xdr:rowOff>95249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2</xdr:row>
      <xdr:rowOff>190499</xdr:rowOff>
    </xdr:from>
    <xdr:to>
      <xdr:col>21</xdr:col>
      <xdr:colOff>9525</xdr:colOff>
      <xdr:row>26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761999</xdr:colOff>
      <xdr:row>2</xdr:row>
      <xdr:rowOff>184149</xdr:rowOff>
    </xdr:from>
    <xdr:to>
      <xdr:col>23</xdr:col>
      <xdr:colOff>740832</xdr:colOff>
      <xdr:row>29</xdr:row>
      <xdr:rowOff>10583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10583</xdr:colOff>
      <xdr:row>30</xdr:row>
      <xdr:rowOff>14816</xdr:rowOff>
    </xdr:from>
    <xdr:to>
      <xdr:col>12</xdr:col>
      <xdr:colOff>21166</xdr:colOff>
      <xdr:row>58</xdr:row>
      <xdr:rowOff>190499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5290</xdr:colOff>
      <xdr:row>11</xdr:row>
      <xdr:rowOff>184149</xdr:rowOff>
    </xdr:from>
    <xdr:to>
      <xdr:col>28</xdr:col>
      <xdr:colOff>10582</xdr:colOff>
      <xdr:row>38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14</xdr:row>
      <xdr:rowOff>9523</xdr:rowOff>
    </xdr:from>
    <xdr:to>
      <xdr:col>7</xdr:col>
      <xdr:colOff>9525</xdr:colOff>
      <xdr:row>38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184149</xdr:rowOff>
    </xdr:from>
    <xdr:to>
      <xdr:col>21</xdr:col>
      <xdr:colOff>751417</xdr:colOff>
      <xdr:row>24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677333</xdr:colOff>
      <xdr:row>32</xdr:row>
      <xdr:rowOff>162983</xdr:rowOff>
    </xdr:from>
    <xdr:to>
      <xdr:col>11</xdr:col>
      <xdr:colOff>0</xdr:colOff>
      <xdr:row>53</xdr:row>
      <xdr:rowOff>179917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19</xdr:row>
      <xdr:rowOff>190499</xdr:rowOff>
    </xdr:from>
    <xdr:to>
      <xdr:col>8</xdr:col>
      <xdr:colOff>1</xdr:colOff>
      <xdr:row>39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12</xdr:row>
      <xdr:rowOff>190498</xdr:rowOff>
    </xdr:from>
    <xdr:to>
      <xdr:col>10</xdr:col>
      <xdr:colOff>1257299</xdr:colOff>
      <xdr:row>34</xdr:row>
      <xdr:rowOff>190499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751416</xdr:colOff>
      <xdr:row>3</xdr:row>
      <xdr:rowOff>14814</xdr:rowOff>
    </xdr:from>
    <xdr:to>
      <xdr:col>13</xdr:col>
      <xdr:colOff>740834</xdr:colOff>
      <xdr:row>30</xdr:row>
      <xdr:rowOff>10582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740832</xdr:colOff>
      <xdr:row>12</xdr:row>
      <xdr:rowOff>4232</xdr:rowOff>
    </xdr:from>
    <xdr:to>
      <xdr:col>6</xdr:col>
      <xdr:colOff>740833</xdr:colOff>
      <xdr:row>36</xdr:row>
      <xdr:rowOff>10583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4</xdr:row>
      <xdr:rowOff>35983</xdr:rowOff>
    </xdr:from>
    <xdr:to>
      <xdr:col>16</xdr:col>
      <xdr:colOff>740833</xdr:colOff>
      <xdr:row>26</xdr:row>
      <xdr:rowOff>179916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15873</xdr:colOff>
      <xdr:row>3</xdr:row>
      <xdr:rowOff>184146</xdr:rowOff>
    </xdr:from>
    <xdr:to>
      <xdr:col>19</xdr:col>
      <xdr:colOff>751416</xdr:colOff>
      <xdr:row>40</xdr:row>
      <xdr:rowOff>10582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3</xdr:row>
      <xdr:rowOff>4232</xdr:rowOff>
    </xdr:from>
    <xdr:to>
      <xdr:col>18</xdr:col>
      <xdr:colOff>740833</xdr:colOff>
      <xdr:row>31</xdr:row>
      <xdr:rowOff>10582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5291</xdr:colOff>
      <xdr:row>3</xdr:row>
      <xdr:rowOff>14815</xdr:rowOff>
    </xdr:from>
    <xdr:to>
      <xdr:col>18</xdr:col>
      <xdr:colOff>751417</xdr:colOff>
      <xdr:row>28</xdr:row>
      <xdr:rowOff>21166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9523</xdr:colOff>
      <xdr:row>3</xdr:row>
      <xdr:rowOff>19050</xdr:rowOff>
    </xdr:from>
    <xdr:to>
      <xdr:col>15</xdr:col>
      <xdr:colOff>752475</xdr:colOff>
      <xdr:row>36</xdr:row>
      <xdr:rowOff>180976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180974</xdr:rowOff>
    </xdr:from>
    <xdr:to>
      <xdr:col>19</xdr:col>
      <xdr:colOff>742950</xdr:colOff>
      <xdr:row>26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8</xdr:row>
      <xdr:rowOff>171449</xdr:rowOff>
    </xdr:from>
    <xdr:to>
      <xdr:col>6</xdr:col>
      <xdr:colOff>9525</xdr:colOff>
      <xdr:row>24</xdr:row>
      <xdr:rowOff>9524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757236</xdr:colOff>
      <xdr:row>3</xdr:row>
      <xdr:rowOff>9525</xdr:rowOff>
    </xdr:from>
    <xdr:to>
      <xdr:col>12</xdr:col>
      <xdr:colOff>740833</xdr:colOff>
      <xdr:row>17</xdr:row>
      <xdr:rowOff>179916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752473</xdr:colOff>
      <xdr:row>13</xdr:row>
      <xdr:rowOff>180974</xdr:rowOff>
    </xdr:from>
    <xdr:to>
      <xdr:col>11</xdr:col>
      <xdr:colOff>9524</xdr:colOff>
      <xdr:row>36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0"/>
  <sheetViews>
    <sheetView zoomScale="90" zoomScaleNormal="90" workbookViewId="0">
      <selection activeCell="O10" sqref="O10"/>
    </sheetView>
  </sheetViews>
  <sheetFormatPr baseColWidth="10" defaultColWidth="9.140625" defaultRowHeight="15" x14ac:dyDescent="0.25"/>
  <sheetData>
    <row r="2" spans="2:22" x14ac:dyDescent="0.25">
      <c r="B2" s="190" t="s">
        <v>146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</row>
    <row r="3" spans="2:22" x14ac:dyDescent="0.25">
      <c r="B3" s="190" t="s">
        <v>0</v>
      </c>
      <c r="C3" s="190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</row>
    <row r="4" spans="2:22" x14ac:dyDescent="0.25">
      <c r="B4" s="190" t="s">
        <v>1</v>
      </c>
      <c r="C4" s="190" t="s">
        <v>2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</row>
    <row r="5" spans="2:22" x14ac:dyDescent="0.25">
      <c r="B5" s="188"/>
      <c r="C5" s="189" t="s">
        <v>3</v>
      </c>
      <c r="D5" s="189" t="s">
        <v>6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</row>
    <row r="6" spans="2:22" x14ac:dyDescent="0.25">
      <c r="B6" s="188"/>
      <c r="C6" s="189" t="s">
        <v>4</v>
      </c>
      <c r="D6" s="189" t="s">
        <v>155</v>
      </c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</row>
    <row r="7" spans="2:22" x14ac:dyDescent="0.25">
      <c r="B7" s="188"/>
      <c r="C7" s="189" t="s">
        <v>5</v>
      </c>
      <c r="D7" s="189" t="s">
        <v>320</v>
      </c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</row>
    <row r="8" spans="2:22" x14ac:dyDescent="0.25">
      <c r="B8" s="188"/>
      <c r="C8" s="189" t="s">
        <v>134</v>
      </c>
      <c r="D8" s="189" t="s">
        <v>137</v>
      </c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</row>
    <row r="9" spans="2:22" x14ac:dyDescent="0.25">
      <c r="B9" s="188"/>
      <c r="C9" s="189" t="s">
        <v>135</v>
      </c>
      <c r="D9" s="189" t="s">
        <v>274</v>
      </c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</row>
    <row r="10" spans="2:22" x14ac:dyDescent="0.25">
      <c r="B10" s="188"/>
      <c r="C10" s="189" t="s">
        <v>136</v>
      </c>
      <c r="D10" s="189" t="s">
        <v>138</v>
      </c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</row>
    <row r="11" spans="2:22" x14ac:dyDescent="0.25">
      <c r="B11" s="188"/>
      <c r="C11" s="189" t="s">
        <v>273</v>
      </c>
      <c r="D11" s="189" t="s">
        <v>139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</row>
    <row r="12" spans="2:22" x14ac:dyDescent="0.25"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</row>
    <row r="13" spans="2:22" x14ac:dyDescent="0.25">
      <c r="B13" s="190" t="s">
        <v>7</v>
      </c>
      <c r="C13" s="190" t="s">
        <v>8</v>
      </c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</row>
    <row r="14" spans="2:22" x14ac:dyDescent="0.25">
      <c r="B14" s="188"/>
      <c r="C14" s="189" t="s">
        <v>9</v>
      </c>
      <c r="D14" s="189" t="s">
        <v>173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</row>
    <row r="15" spans="2:22" x14ac:dyDescent="0.25"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</row>
    <row r="16" spans="2:22" x14ac:dyDescent="0.25">
      <c r="B16" s="190" t="s">
        <v>141</v>
      </c>
      <c r="C16" s="190" t="s">
        <v>140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</row>
    <row r="17" spans="2:22" x14ac:dyDescent="0.25">
      <c r="B17" s="188"/>
      <c r="C17" s="189" t="s">
        <v>142</v>
      </c>
      <c r="D17" s="189" t="s">
        <v>174</v>
      </c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2:22" x14ac:dyDescent="0.25"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</row>
    <row r="19" spans="2:22" x14ac:dyDescent="0.25">
      <c r="B19" s="190" t="s">
        <v>10</v>
      </c>
      <c r="C19" s="190" t="s">
        <v>20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</row>
    <row r="20" spans="2:22" x14ac:dyDescent="0.25">
      <c r="B20" s="188"/>
      <c r="C20" s="189" t="s">
        <v>11</v>
      </c>
      <c r="D20" s="189" t="s">
        <v>226</v>
      </c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</row>
    <row r="21" spans="2:22" x14ac:dyDescent="0.25">
      <c r="B21" s="188"/>
      <c r="C21" s="189" t="s">
        <v>12</v>
      </c>
      <c r="D21" s="189" t="s">
        <v>227</v>
      </c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</row>
    <row r="22" spans="2:22" x14ac:dyDescent="0.25">
      <c r="B22" s="188"/>
      <c r="C22" s="189" t="s">
        <v>13</v>
      </c>
      <c r="D22" s="189" t="s">
        <v>361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</row>
    <row r="23" spans="2:22" x14ac:dyDescent="0.25">
      <c r="B23" s="188"/>
      <c r="C23" s="189" t="s">
        <v>14</v>
      </c>
      <c r="D23" s="189" t="s">
        <v>247</v>
      </c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</row>
    <row r="24" spans="2:22" x14ac:dyDescent="0.25">
      <c r="B24" s="188"/>
      <c r="C24" s="189" t="s">
        <v>359</v>
      </c>
      <c r="D24" s="189" t="s">
        <v>365</v>
      </c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</row>
    <row r="25" spans="2:22" x14ac:dyDescent="0.25"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</row>
    <row r="26" spans="2:22" x14ac:dyDescent="0.25">
      <c r="B26" s="190" t="s">
        <v>19</v>
      </c>
      <c r="C26" s="190" t="s">
        <v>21</v>
      </c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</row>
    <row r="27" spans="2:22" x14ac:dyDescent="0.25">
      <c r="B27" s="188"/>
      <c r="C27" s="189" t="s">
        <v>22</v>
      </c>
      <c r="D27" s="189" t="s">
        <v>15</v>
      </c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</row>
    <row r="28" spans="2:22" x14ac:dyDescent="0.25">
      <c r="B28" s="188"/>
      <c r="C28" s="189" t="s">
        <v>23</v>
      </c>
      <c r="D28" s="189" t="s">
        <v>282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</row>
    <row r="29" spans="2:22" x14ac:dyDescent="0.25">
      <c r="B29" s="188"/>
      <c r="C29" s="189" t="s">
        <v>24</v>
      </c>
      <c r="D29" s="189" t="s">
        <v>16</v>
      </c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</row>
    <row r="30" spans="2:22" x14ac:dyDescent="0.25">
      <c r="B30" s="188"/>
      <c r="C30" s="189" t="s">
        <v>25</v>
      </c>
      <c r="D30" s="189" t="s">
        <v>17</v>
      </c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</row>
    <row r="31" spans="2:22" x14ac:dyDescent="0.25">
      <c r="B31" s="188"/>
      <c r="C31" s="189" t="s">
        <v>26</v>
      </c>
      <c r="D31" s="189" t="s">
        <v>293</v>
      </c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</row>
    <row r="32" spans="2:22" x14ac:dyDescent="0.25">
      <c r="B32" s="188"/>
      <c r="C32" s="189" t="s">
        <v>27</v>
      </c>
      <c r="D32" s="189" t="s">
        <v>18</v>
      </c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</row>
    <row r="33" spans="2:22" x14ac:dyDescent="0.25">
      <c r="B33" s="188"/>
      <c r="C33" s="189" t="s">
        <v>28</v>
      </c>
      <c r="D33" s="189" t="s">
        <v>294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</row>
    <row r="34" spans="2:22" x14ac:dyDescent="0.25">
      <c r="B34" s="188"/>
      <c r="C34" s="189" t="s">
        <v>29</v>
      </c>
      <c r="D34" s="189" t="s">
        <v>296</v>
      </c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</row>
    <row r="35" spans="2:22" x14ac:dyDescent="0.25">
      <c r="B35" s="188"/>
      <c r="C35" s="189" t="s">
        <v>30</v>
      </c>
      <c r="D35" s="189" t="s">
        <v>296</v>
      </c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</row>
    <row r="36" spans="2:22" x14ac:dyDescent="0.25">
      <c r="B36" s="188"/>
      <c r="C36" s="189" t="s">
        <v>31</v>
      </c>
      <c r="D36" s="189" t="s">
        <v>299</v>
      </c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</row>
    <row r="37" spans="2:22" x14ac:dyDescent="0.25">
      <c r="B37" s="188"/>
      <c r="C37" s="189" t="s">
        <v>301</v>
      </c>
      <c r="D37" s="189" t="s">
        <v>302</v>
      </c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</row>
    <row r="38" spans="2:22" x14ac:dyDescent="0.25">
      <c r="B38" s="188"/>
      <c r="C38" s="189" t="s">
        <v>304</v>
      </c>
      <c r="D38" s="189" t="s">
        <v>305</v>
      </c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</row>
    <row r="39" spans="2:22" x14ac:dyDescent="0.25"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</row>
    <row r="40" spans="2:22" x14ac:dyDescent="0.25">
      <c r="B40" s="190" t="s">
        <v>306</v>
      </c>
      <c r="C40" s="190" t="s">
        <v>307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</row>
    <row r="41" spans="2:22" x14ac:dyDescent="0.25">
      <c r="B41" s="188"/>
      <c r="C41" s="189" t="s">
        <v>308</v>
      </c>
      <c r="D41" s="189" t="s">
        <v>309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</row>
    <row r="42" spans="2:22" x14ac:dyDescent="0.25">
      <c r="B42" s="188"/>
      <c r="C42" s="189" t="s">
        <v>311</v>
      </c>
      <c r="D42" s="189" t="s">
        <v>312</v>
      </c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</row>
    <row r="43" spans="2:22" x14ac:dyDescent="0.25"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</row>
    <row r="44" spans="2:22" x14ac:dyDescent="0.25">
      <c r="B44" s="190" t="s">
        <v>350</v>
      </c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</row>
    <row r="45" spans="2:22" x14ac:dyDescent="0.25">
      <c r="B45" s="188"/>
      <c r="C45" s="189" t="s">
        <v>347</v>
      </c>
      <c r="D45" s="189" t="s">
        <v>348</v>
      </c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</row>
    <row r="46" spans="2:22" x14ac:dyDescent="0.25"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</row>
    <row r="47" spans="2:22" x14ac:dyDescent="0.25">
      <c r="B47" s="190" t="s">
        <v>366</v>
      </c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</row>
    <row r="48" spans="2:22" x14ac:dyDescent="0.25">
      <c r="B48" s="223" t="s">
        <v>367</v>
      </c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</row>
    <row r="49" spans="2:22" x14ac:dyDescent="0.25">
      <c r="B49" s="223" t="s">
        <v>368</v>
      </c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</row>
    <row r="50" spans="2:22" s="227" customFormat="1" x14ac:dyDescent="0.25">
      <c r="B50" s="226" t="s">
        <v>369</v>
      </c>
    </row>
  </sheetData>
  <sheetProtection algorithmName="SHA-512" hashValue="xuSwNVO0SzvnOzC6wv+CykrPbZxrQ1y5vMID3XiJNst4+JNBfAXPxp1v5TUWuVrMyDrHuY6A1gz8dIZWvl1FJQ==" saltValue="cLpm00yDvyVIsifEOmkZVg==" spinCount="100000" sheet="1" objects="1" scenarios="1"/>
  <hyperlinks>
    <hyperlink ref="C5" location="I.1!A1" display="I.1"/>
    <hyperlink ref="D5" location="I.1!A1" display="EVOLUCIÓN GASTO EN I+D Y RATIO CON RESPECTO AL PIB"/>
    <hyperlink ref="C6:D6" location="I.2!A1" display="I.2"/>
    <hyperlink ref="C8:D8" location="I.4!A1" display="I.4"/>
    <hyperlink ref="C10:D10" location="I.6!A1" display="I.6"/>
    <hyperlink ref="C11:D11" location="I.7!A1" display="I.7"/>
    <hyperlink ref="C17:D17" location="K.1!A1" display="K.1"/>
    <hyperlink ref="C27:D27" location="D.1!A1" display="D.1"/>
    <hyperlink ref="C29:D29" location="D.3!A1" display="D.3"/>
    <hyperlink ref="C37:D37" location="D.11!A1" display="D.11"/>
    <hyperlink ref="C38:D38" location="D.12!A1" display="D.12"/>
    <hyperlink ref="C20:D20" location="C.1!A1" display="C.1"/>
    <hyperlink ref="C21:D21" location="C.2!A1" display="C.2"/>
    <hyperlink ref="C22:D22" location="C.3!A1" display="C.3"/>
    <hyperlink ref="C23:D23" location="C.4!A1" display="C.4"/>
    <hyperlink ref="C9:D9" location="I.5!A1" display="I.5"/>
    <hyperlink ref="C28:D28" location="D.2!A1" display="D.2"/>
    <hyperlink ref="C31:D31" location="D.5!A1" display="D.5"/>
    <hyperlink ref="C7:D7" location="I.3!A1" display="I.3"/>
    <hyperlink ref="C14:D14" location="B.1!A1" display="B.1"/>
    <hyperlink ref="C30:D30" location="D.4!A1" display="D.4"/>
    <hyperlink ref="C32:D32" location="D.6!A1" display="D.6"/>
    <hyperlink ref="C33:D33" location="D.7!A1" display="D.7"/>
    <hyperlink ref="C34:D34" location="D.8!A1" display="D.8"/>
    <hyperlink ref="C35:D35" location="D.9!A1" display="D.9"/>
    <hyperlink ref="C36:D36" location="D.10!A1" display="D.10"/>
    <hyperlink ref="C41:D41" location="O.1!A1" display="O.1"/>
    <hyperlink ref="C42:D42" location="O.2!A1" display="O.2"/>
    <hyperlink ref="C45:D45" location="ANEXO.1!A1" display="ANEXO.1"/>
    <hyperlink ref="C24:D24" location="C.5!A1" display="C.5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90" zoomScaleNormal="90" workbookViewId="0"/>
  </sheetViews>
  <sheetFormatPr baseColWidth="10" defaultRowHeight="15" x14ac:dyDescent="0.25"/>
  <cols>
    <col min="2" max="2" width="18" bestFit="1" customWidth="1"/>
    <col min="3" max="3" width="14" bestFit="1" customWidth="1"/>
    <col min="5" max="5" width="10.7109375" customWidth="1"/>
    <col min="6" max="6" width="16.7109375" customWidth="1"/>
    <col min="7" max="7" width="12" customWidth="1"/>
  </cols>
  <sheetData>
    <row r="1" spans="1:13" x14ac:dyDescent="0.25">
      <c r="A1" s="3" t="s">
        <v>146</v>
      </c>
    </row>
    <row r="2" spans="1:13" x14ac:dyDescent="0.25">
      <c r="A2" s="4" t="s">
        <v>181</v>
      </c>
    </row>
    <row r="4" spans="1:13" x14ac:dyDescent="0.25">
      <c r="B4" s="235">
        <v>2017</v>
      </c>
      <c r="C4" s="235" t="s">
        <v>175</v>
      </c>
      <c r="D4" s="237" t="s">
        <v>170</v>
      </c>
      <c r="E4" s="238"/>
      <c r="F4" s="231" t="s">
        <v>171</v>
      </c>
      <c r="G4" s="239"/>
      <c r="H4" s="237" t="s">
        <v>178</v>
      </c>
      <c r="I4" s="238"/>
      <c r="J4" s="237" t="s">
        <v>179</v>
      </c>
      <c r="K4" s="238"/>
      <c r="L4" s="237" t="s">
        <v>180</v>
      </c>
      <c r="M4" s="238"/>
    </row>
    <row r="5" spans="1:13" ht="15.75" thickBot="1" x14ac:dyDescent="0.3">
      <c r="B5" s="236"/>
      <c r="C5" s="236"/>
      <c r="D5" s="144" t="s">
        <v>176</v>
      </c>
      <c r="E5" s="145" t="s">
        <v>177</v>
      </c>
      <c r="F5" s="144" t="s">
        <v>176</v>
      </c>
      <c r="G5" s="145" t="s">
        <v>177</v>
      </c>
      <c r="H5" s="144" t="s">
        <v>176</v>
      </c>
      <c r="I5" s="145" t="s">
        <v>177</v>
      </c>
      <c r="J5" s="144" t="s">
        <v>176</v>
      </c>
      <c r="K5" s="145" t="s">
        <v>177</v>
      </c>
      <c r="L5" s="144" t="s">
        <v>176</v>
      </c>
      <c r="M5" s="145" t="s">
        <v>177</v>
      </c>
    </row>
    <row r="6" spans="1:13" ht="15.75" thickTop="1" x14ac:dyDescent="0.25">
      <c r="B6" s="71" t="s">
        <v>75</v>
      </c>
      <c r="C6" s="40">
        <v>512</v>
      </c>
      <c r="D6" s="41">
        <v>145</v>
      </c>
      <c r="E6" s="22">
        <f>D6/C6</f>
        <v>0.283203125</v>
      </c>
      <c r="F6" s="41">
        <v>117</v>
      </c>
      <c r="G6" s="22">
        <f>F6/C6</f>
        <v>0.228515625</v>
      </c>
      <c r="H6" s="41">
        <v>81</v>
      </c>
      <c r="I6" s="22">
        <f>H6/C6</f>
        <v>0.158203125</v>
      </c>
      <c r="J6" s="41">
        <v>28</v>
      </c>
      <c r="K6" s="22">
        <f>J6/C6</f>
        <v>5.46875E-2</v>
      </c>
      <c r="L6" s="41">
        <v>36</v>
      </c>
      <c r="M6" s="22">
        <f>L6/C6</f>
        <v>7.03125E-2</v>
      </c>
    </row>
    <row r="7" spans="1:13" x14ac:dyDescent="0.25">
      <c r="B7" s="71" t="s">
        <v>76</v>
      </c>
      <c r="C7" s="40">
        <v>1436</v>
      </c>
      <c r="D7" s="41">
        <v>880</v>
      </c>
      <c r="E7" s="22">
        <f t="shared" ref="E7:E10" si="0">D7/C7</f>
        <v>0.61281337047353757</v>
      </c>
      <c r="F7" s="41">
        <v>880</v>
      </c>
      <c r="G7" s="22">
        <f t="shared" ref="G7:G9" si="1">F7/C7</f>
        <v>0.61281337047353757</v>
      </c>
      <c r="H7" s="41">
        <v>866</v>
      </c>
      <c r="I7" s="22">
        <f t="shared" ref="I7:I10" si="2">H7/C7</f>
        <v>0.60306406685236769</v>
      </c>
      <c r="J7" s="41">
        <v>0</v>
      </c>
      <c r="K7" s="22">
        <f t="shared" ref="K7:K10" si="3">J7/C7</f>
        <v>0</v>
      </c>
      <c r="L7" s="41">
        <v>14</v>
      </c>
      <c r="M7" s="22">
        <f t="shared" ref="M7:M10" si="4">L7/C7</f>
        <v>9.7493036211699167E-3</v>
      </c>
    </row>
    <row r="8" spans="1:13" x14ac:dyDescent="0.25">
      <c r="B8" s="71" t="s">
        <v>77</v>
      </c>
      <c r="C8" s="40">
        <v>279</v>
      </c>
      <c r="D8" s="41">
        <v>101</v>
      </c>
      <c r="E8" s="22">
        <f t="shared" si="0"/>
        <v>0.36200716845878134</v>
      </c>
      <c r="F8" s="41">
        <v>96</v>
      </c>
      <c r="G8" s="22">
        <f t="shared" si="1"/>
        <v>0.34408602150537637</v>
      </c>
      <c r="H8" s="41">
        <v>91</v>
      </c>
      <c r="I8" s="22">
        <f t="shared" si="2"/>
        <v>0.32616487455197135</v>
      </c>
      <c r="J8" s="41">
        <v>5</v>
      </c>
      <c r="K8" s="22">
        <f t="shared" si="3"/>
        <v>1.7921146953405017E-2</v>
      </c>
      <c r="L8" s="41">
        <v>5</v>
      </c>
      <c r="M8" s="22">
        <f t="shared" si="4"/>
        <v>1.7921146953405017E-2</v>
      </c>
    </row>
    <row r="9" spans="1:13" x14ac:dyDescent="0.25">
      <c r="B9" s="71" t="s">
        <v>78</v>
      </c>
      <c r="C9" s="40">
        <v>2522</v>
      </c>
      <c r="D9" s="41">
        <v>922</v>
      </c>
      <c r="E9" s="22">
        <f t="shared" si="0"/>
        <v>0.36558287073750989</v>
      </c>
      <c r="F9" s="41">
        <v>758</v>
      </c>
      <c r="G9" s="22">
        <f t="shared" si="1"/>
        <v>0.30055511498810467</v>
      </c>
      <c r="H9" s="41">
        <v>611</v>
      </c>
      <c r="I9" s="22">
        <f t="shared" si="2"/>
        <v>0.2422680412371134</v>
      </c>
      <c r="J9" s="41">
        <v>164</v>
      </c>
      <c r="K9" s="22">
        <f t="shared" si="3"/>
        <v>6.5027755749405239E-2</v>
      </c>
      <c r="L9" s="41">
        <v>147</v>
      </c>
      <c r="M9" s="22">
        <f t="shared" si="4"/>
        <v>5.8287073750991278E-2</v>
      </c>
    </row>
    <row r="10" spans="1:13" x14ac:dyDescent="0.25">
      <c r="B10" s="50" t="s">
        <v>85</v>
      </c>
      <c r="C10" s="2">
        <f>SUM(C6:C9)</f>
        <v>4749</v>
      </c>
      <c r="D10" s="43">
        <f>SUM(D6:D9)</f>
        <v>2048</v>
      </c>
      <c r="E10" s="25">
        <f t="shared" si="0"/>
        <v>0.43124868393345966</v>
      </c>
      <c r="F10" s="43">
        <f>SUM(F6:F9)</f>
        <v>1851</v>
      </c>
      <c r="G10" s="195">
        <f>I10+M10</f>
        <v>0.3897662665824384</v>
      </c>
      <c r="H10" s="43">
        <f>SUM(H6:H9)</f>
        <v>1649</v>
      </c>
      <c r="I10" s="25">
        <f t="shared" si="2"/>
        <v>0.34723099599915774</v>
      </c>
      <c r="J10" s="43">
        <f>SUM(J6:J9)</f>
        <v>197</v>
      </c>
      <c r="K10" s="25">
        <f t="shared" si="3"/>
        <v>4.1482417351021268E-2</v>
      </c>
      <c r="L10" s="43">
        <f>SUM(L6:L9)</f>
        <v>202</v>
      </c>
      <c r="M10" s="25">
        <f t="shared" si="4"/>
        <v>4.2535270583280688E-2</v>
      </c>
    </row>
    <row r="13" spans="1:13" x14ac:dyDescent="0.25">
      <c r="B13" s="235">
        <v>2016</v>
      </c>
      <c r="C13" s="235" t="s">
        <v>175</v>
      </c>
      <c r="D13" s="237" t="s">
        <v>170</v>
      </c>
      <c r="E13" s="238"/>
      <c r="F13" s="231" t="s">
        <v>171</v>
      </c>
      <c r="G13" s="239"/>
      <c r="H13" s="237" t="s">
        <v>178</v>
      </c>
      <c r="I13" s="238"/>
      <c r="J13" s="237" t="s">
        <v>179</v>
      </c>
      <c r="K13" s="238"/>
      <c r="L13" s="237" t="s">
        <v>180</v>
      </c>
      <c r="M13" s="238"/>
    </row>
    <row r="14" spans="1:13" ht="15.75" thickBot="1" x14ac:dyDescent="0.3">
      <c r="B14" s="236"/>
      <c r="C14" s="236"/>
      <c r="D14" s="144" t="s">
        <v>176</v>
      </c>
      <c r="E14" s="145" t="s">
        <v>177</v>
      </c>
      <c r="F14" s="144" t="s">
        <v>176</v>
      </c>
      <c r="G14" s="145" t="s">
        <v>177</v>
      </c>
      <c r="H14" s="144" t="s">
        <v>176</v>
      </c>
      <c r="I14" s="145" t="s">
        <v>177</v>
      </c>
      <c r="J14" s="144" t="s">
        <v>176</v>
      </c>
      <c r="K14" s="145" t="s">
        <v>177</v>
      </c>
      <c r="L14" s="144" t="s">
        <v>176</v>
      </c>
      <c r="M14" s="145" t="s">
        <v>177</v>
      </c>
    </row>
    <row r="15" spans="1:13" ht="15.75" thickTop="1" x14ac:dyDescent="0.25">
      <c r="B15" s="71" t="s">
        <v>75</v>
      </c>
      <c r="C15" s="41">
        <v>504</v>
      </c>
      <c r="D15" s="41">
        <v>155</v>
      </c>
      <c r="E15" s="14">
        <f>D15/C15</f>
        <v>0.30753968253968256</v>
      </c>
      <c r="F15" s="41">
        <v>128</v>
      </c>
      <c r="G15" s="22">
        <f>F15/C15</f>
        <v>0.25396825396825395</v>
      </c>
      <c r="H15" s="41">
        <v>86</v>
      </c>
      <c r="I15" s="22">
        <f>H15/C15</f>
        <v>0.17063492063492064</v>
      </c>
      <c r="J15" s="41">
        <v>27</v>
      </c>
      <c r="K15" s="22">
        <f>J15/C15</f>
        <v>5.3571428571428568E-2</v>
      </c>
      <c r="L15" s="41">
        <v>42</v>
      </c>
      <c r="M15" s="22">
        <f>L15/C15</f>
        <v>8.3333333333333329E-2</v>
      </c>
    </row>
    <row r="16" spans="1:13" x14ac:dyDescent="0.25">
      <c r="B16" s="71" t="s">
        <v>76</v>
      </c>
      <c r="C16" s="41">
        <v>1447</v>
      </c>
      <c r="D16" s="41">
        <v>870</v>
      </c>
      <c r="E16" s="14">
        <f t="shared" ref="E16:E19" si="5">D16/C16</f>
        <v>0.6012439530062198</v>
      </c>
      <c r="F16" s="41">
        <v>870</v>
      </c>
      <c r="G16" s="22">
        <f t="shared" ref="G16:G18" si="6">F16/C16</f>
        <v>0.6012439530062198</v>
      </c>
      <c r="H16" s="41">
        <v>854</v>
      </c>
      <c r="I16" s="22">
        <f t="shared" ref="I16:I19" si="7">H16/C16</f>
        <v>0.59018659295093301</v>
      </c>
      <c r="J16" s="41">
        <v>0</v>
      </c>
      <c r="K16" s="22">
        <f t="shared" ref="K16:K19" si="8">J16/C16</f>
        <v>0</v>
      </c>
      <c r="L16" s="41">
        <v>16</v>
      </c>
      <c r="M16" s="22">
        <f t="shared" ref="M16:M19" si="9">L16/C16</f>
        <v>1.10573600552868E-2</v>
      </c>
    </row>
    <row r="17" spans="2:13" x14ac:dyDescent="0.25">
      <c r="B17" s="71" t="s">
        <v>77</v>
      </c>
      <c r="C17" s="41">
        <v>260</v>
      </c>
      <c r="D17" s="41">
        <v>93</v>
      </c>
      <c r="E17" s="14">
        <f t="shared" si="5"/>
        <v>0.3576923076923077</v>
      </c>
      <c r="F17" s="41">
        <v>89</v>
      </c>
      <c r="G17" s="22">
        <f t="shared" si="6"/>
        <v>0.34230769230769231</v>
      </c>
      <c r="H17" s="41">
        <v>80</v>
      </c>
      <c r="I17" s="22">
        <f t="shared" si="7"/>
        <v>0.30769230769230771</v>
      </c>
      <c r="J17" s="41">
        <v>4</v>
      </c>
      <c r="K17" s="22">
        <f t="shared" si="8"/>
        <v>1.5384615384615385E-2</v>
      </c>
      <c r="L17" s="41">
        <v>9</v>
      </c>
      <c r="M17" s="22">
        <f t="shared" si="9"/>
        <v>3.4615384615384617E-2</v>
      </c>
    </row>
    <row r="18" spans="2:13" x14ac:dyDescent="0.25">
      <c r="B18" s="71" t="s">
        <v>78</v>
      </c>
      <c r="C18" s="41">
        <v>2574</v>
      </c>
      <c r="D18" s="47">
        <v>950</v>
      </c>
      <c r="E18" s="165">
        <f t="shared" si="5"/>
        <v>0.36907536907536909</v>
      </c>
      <c r="F18" s="47">
        <v>807</v>
      </c>
      <c r="G18" s="23">
        <f t="shared" si="6"/>
        <v>0.31351981351981351</v>
      </c>
      <c r="H18" s="47">
        <v>641</v>
      </c>
      <c r="I18" s="23">
        <f t="shared" si="7"/>
        <v>0.24902874902874902</v>
      </c>
      <c r="J18" s="47">
        <v>143</v>
      </c>
      <c r="K18" s="23">
        <f t="shared" si="8"/>
        <v>5.5555555555555552E-2</v>
      </c>
      <c r="L18" s="47">
        <v>166</v>
      </c>
      <c r="M18" s="23">
        <f t="shared" si="9"/>
        <v>6.4491064491064495E-2</v>
      </c>
    </row>
    <row r="19" spans="2:13" x14ac:dyDescent="0.25">
      <c r="B19" s="50" t="s">
        <v>85</v>
      </c>
      <c r="C19" s="2">
        <f>SUM(C15:C18)</f>
        <v>4785</v>
      </c>
      <c r="D19" s="45">
        <f>SUM(D15:D18)</f>
        <v>2068</v>
      </c>
      <c r="E19" s="120">
        <f t="shared" si="5"/>
        <v>0.43218390804597701</v>
      </c>
      <c r="F19" s="45">
        <f>SUM(F15:F18)</f>
        <v>1894</v>
      </c>
      <c r="G19" s="196">
        <f>I19+M19</f>
        <v>0.39582027168234069</v>
      </c>
      <c r="H19" s="45">
        <f>SUM(H15:H18)</f>
        <v>1661</v>
      </c>
      <c r="I19" s="120">
        <f t="shared" si="7"/>
        <v>0.3471264367816092</v>
      </c>
      <c r="J19" s="45">
        <f>SUM(J15:J18)</f>
        <v>174</v>
      </c>
      <c r="K19" s="120">
        <f t="shared" si="8"/>
        <v>3.6363636363636362E-2</v>
      </c>
      <c r="L19" s="45">
        <f>SUM(L15:L18)</f>
        <v>233</v>
      </c>
      <c r="M19" s="120">
        <f t="shared" si="9"/>
        <v>4.8693834900731453E-2</v>
      </c>
    </row>
  </sheetData>
  <sheetProtection algorithmName="SHA-512" hashValue="VCn0DLPK1SO+GrvwY5obbH5dmlWCp15E0bh8vNVbKNY3y6yIiByBaRpfh2y5r/1Je6ti82W/RgYTZ70Suu1kVA==" saltValue="/sB1TeJepeNm21g5UfCLzA==" spinCount="100000" sheet="1" objects="1" scenarios="1"/>
  <mergeCells count="14">
    <mergeCell ref="L4:M4"/>
    <mergeCell ref="B4:B5"/>
    <mergeCell ref="B13:B14"/>
    <mergeCell ref="C13:C14"/>
    <mergeCell ref="D13:E13"/>
    <mergeCell ref="F13:G13"/>
    <mergeCell ref="H13:I13"/>
    <mergeCell ref="J13:K13"/>
    <mergeCell ref="L13:M13"/>
    <mergeCell ref="C4:C5"/>
    <mergeCell ref="D4:E4"/>
    <mergeCell ref="F4:G4"/>
    <mergeCell ref="H4:I4"/>
    <mergeCell ref="J4:K4"/>
  </mergeCells>
  <hyperlinks>
    <hyperlink ref="A1" location="Índice!A1" display="ÍNDICE"/>
  </hyperlinks>
  <pageMargins left="0.7" right="0.7" top="0.75" bottom="0.75" header="0.3" footer="0.3"/>
  <ignoredErrors>
    <ignoredError sqref="E10 G10 I10 K10 K19 I19 G19 E1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90" zoomScaleNormal="90" workbookViewId="0">
      <selection activeCell="A11" sqref="A11"/>
    </sheetView>
  </sheetViews>
  <sheetFormatPr baseColWidth="10" defaultRowHeight="15" x14ac:dyDescent="0.25"/>
  <cols>
    <col min="2" max="2" width="18" bestFit="1" customWidth="1"/>
    <col min="3" max="3" width="23.28515625" customWidth="1"/>
    <col min="4" max="4" width="27.42578125" bestFit="1" customWidth="1"/>
    <col min="5" max="5" width="22.28515625" bestFit="1" customWidth="1"/>
    <col min="6" max="6" width="9.85546875" customWidth="1"/>
  </cols>
  <sheetData>
    <row r="1" spans="1:6" x14ac:dyDescent="0.25">
      <c r="A1" s="3" t="s">
        <v>146</v>
      </c>
    </row>
    <row r="2" spans="1:6" x14ac:dyDescent="0.25">
      <c r="A2" s="4" t="s">
        <v>228</v>
      </c>
    </row>
    <row r="4" spans="1:6" x14ac:dyDescent="0.25">
      <c r="B4" s="235" t="s">
        <v>222</v>
      </c>
      <c r="C4" s="228" t="s">
        <v>237</v>
      </c>
      <c r="D4" s="229"/>
      <c r="E4" s="229"/>
      <c r="F4" s="230"/>
    </row>
    <row r="5" spans="1:6" ht="15.75" thickBot="1" x14ac:dyDescent="0.3">
      <c r="B5" s="236"/>
      <c r="C5" s="35" t="s">
        <v>223</v>
      </c>
      <c r="D5" s="35" t="s">
        <v>224</v>
      </c>
      <c r="E5" s="68" t="s">
        <v>225</v>
      </c>
      <c r="F5" s="24" t="s">
        <v>85</v>
      </c>
    </row>
    <row r="6" spans="1:6" ht="15.75" thickTop="1" x14ac:dyDescent="0.25">
      <c r="B6" s="51" t="s">
        <v>83</v>
      </c>
      <c r="C6" s="75">
        <v>1163</v>
      </c>
      <c r="D6" s="76">
        <v>709</v>
      </c>
      <c r="E6" s="77">
        <v>423</v>
      </c>
      <c r="F6" s="78">
        <f>SUM(C6:E6)</f>
        <v>2295</v>
      </c>
    </row>
    <row r="7" spans="1:6" x14ac:dyDescent="0.25">
      <c r="B7" s="51" t="s">
        <v>76</v>
      </c>
      <c r="C7" s="75">
        <v>4520</v>
      </c>
      <c r="D7" s="76">
        <v>3068</v>
      </c>
      <c r="E7" s="77">
        <v>644</v>
      </c>
      <c r="F7" s="78">
        <f t="shared" ref="F7:F8" si="0">SUM(C7:E7)</f>
        <v>8232</v>
      </c>
    </row>
    <row r="8" spans="1:6" x14ac:dyDescent="0.25">
      <c r="B8" s="51" t="s">
        <v>77</v>
      </c>
      <c r="C8" s="75">
        <v>788</v>
      </c>
      <c r="D8" s="76">
        <v>575</v>
      </c>
      <c r="E8" s="77">
        <v>192</v>
      </c>
      <c r="F8" s="78">
        <f t="shared" si="0"/>
        <v>1555</v>
      </c>
    </row>
    <row r="9" spans="1:6" x14ac:dyDescent="0.25">
      <c r="B9" s="38" t="s">
        <v>78</v>
      </c>
      <c r="C9" s="79">
        <v>2640</v>
      </c>
      <c r="D9" s="80">
        <v>1254</v>
      </c>
      <c r="E9" s="81">
        <v>644</v>
      </c>
      <c r="F9" s="82">
        <f>SUM(C9:E9)</f>
        <v>4538</v>
      </c>
    </row>
    <row r="10" spans="1:6" x14ac:dyDescent="0.25">
      <c r="B10" s="50" t="s">
        <v>85</v>
      </c>
      <c r="C10" s="83">
        <f>SUM(C6:C9)</f>
        <v>9111</v>
      </c>
      <c r="D10" s="83">
        <f t="shared" ref="D10:F10" si="1">SUM(D6:D9)</f>
        <v>5606</v>
      </c>
      <c r="E10" s="83">
        <f t="shared" si="1"/>
        <v>1903</v>
      </c>
      <c r="F10" s="84">
        <f t="shared" si="1"/>
        <v>16620</v>
      </c>
    </row>
    <row r="13" spans="1:6" x14ac:dyDescent="0.25">
      <c r="B13" s="235" t="s">
        <v>222</v>
      </c>
      <c r="C13" s="228" t="s">
        <v>238</v>
      </c>
      <c r="D13" s="229"/>
      <c r="E13" s="229"/>
      <c r="F13" s="230"/>
    </row>
    <row r="14" spans="1:6" ht="15.75" thickBot="1" x14ac:dyDescent="0.3">
      <c r="B14" s="236"/>
      <c r="C14" s="35" t="s">
        <v>223</v>
      </c>
      <c r="D14" s="35" t="s">
        <v>224</v>
      </c>
      <c r="E14" s="68" t="s">
        <v>225</v>
      </c>
      <c r="F14" s="24" t="s">
        <v>85</v>
      </c>
    </row>
    <row r="15" spans="1:6" ht="15.75" thickTop="1" x14ac:dyDescent="0.25">
      <c r="B15" s="64" t="s">
        <v>83</v>
      </c>
      <c r="C15" s="75">
        <v>1296</v>
      </c>
      <c r="D15" s="76">
        <v>490</v>
      </c>
      <c r="E15" s="77">
        <v>437</v>
      </c>
      <c r="F15" s="78">
        <f>SUM(C15:E15)</f>
        <v>2223</v>
      </c>
    </row>
    <row r="16" spans="1:6" x14ac:dyDescent="0.25">
      <c r="B16" s="64" t="s">
        <v>76</v>
      </c>
      <c r="C16" s="75">
        <v>4357</v>
      </c>
      <c r="D16" s="76">
        <v>3006</v>
      </c>
      <c r="E16" s="77">
        <v>695</v>
      </c>
      <c r="F16" s="78">
        <f t="shared" ref="F16:F18" si="2">SUM(C16:E16)</f>
        <v>8058</v>
      </c>
    </row>
    <row r="17" spans="2:6" x14ac:dyDescent="0.25">
      <c r="B17" s="64" t="s">
        <v>77</v>
      </c>
      <c r="C17" s="75">
        <v>681</v>
      </c>
      <c r="D17" s="76">
        <v>555</v>
      </c>
      <c r="E17" s="77">
        <v>163</v>
      </c>
      <c r="F17" s="78">
        <f t="shared" si="2"/>
        <v>1399</v>
      </c>
    </row>
    <row r="18" spans="2:6" x14ac:dyDescent="0.25">
      <c r="B18" s="72" t="s">
        <v>78</v>
      </c>
      <c r="C18" s="79">
        <v>2651</v>
      </c>
      <c r="D18" s="80">
        <v>1352</v>
      </c>
      <c r="E18" s="81">
        <v>943</v>
      </c>
      <c r="F18" s="82">
        <f t="shared" si="2"/>
        <v>4946</v>
      </c>
    </row>
    <row r="19" spans="2:6" x14ac:dyDescent="0.25">
      <c r="B19" s="87" t="s">
        <v>85</v>
      </c>
      <c r="C19" s="83">
        <f>SUM(C15:C18)</f>
        <v>8985</v>
      </c>
      <c r="D19" s="83">
        <f t="shared" ref="D19:F19" si="3">SUM(D15:D18)</f>
        <v>5403</v>
      </c>
      <c r="E19" s="83">
        <f t="shared" si="3"/>
        <v>2238</v>
      </c>
      <c r="F19" s="84">
        <f t="shared" si="3"/>
        <v>16626</v>
      </c>
    </row>
  </sheetData>
  <sheetProtection algorithmName="SHA-512" hashValue="XkL6joanJA9+SHuW/xcBtjFcaUqaJ7Q8gkQopg+5M8niY5thAt3sfY/89H8idA014LOL4bFDr9gMDml0+KCZ3A==" saltValue="pG5CuQUZCY6CXDSFXWFmmw==" spinCount="100000" sheet="1" objects="1" scenarios="1"/>
  <mergeCells count="4">
    <mergeCell ref="B13:B14"/>
    <mergeCell ref="B4:B5"/>
    <mergeCell ref="C4:F4"/>
    <mergeCell ref="C13:F13"/>
  </mergeCells>
  <hyperlinks>
    <hyperlink ref="A1" location="Índice!A1" display="Í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B19" sqref="B19"/>
    </sheetView>
  </sheetViews>
  <sheetFormatPr baseColWidth="10" defaultRowHeight="15" x14ac:dyDescent="0.25"/>
  <cols>
    <col min="2" max="2" width="18" bestFit="1" customWidth="1"/>
    <col min="3" max="3" width="14" bestFit="1" customWidth="1"/>
    <col min="4" max="4" width="14" customWidth="1"/>
    <col min="5" max="5" width="25.85546875" bestFit="1" customWidth="1"/>
    <col min="6" max="6" width="27.42578125" bestFit="1" customWidth="1"/>
    <col min="7" max="7" width="9.28515625" customWidth="1"/>
  </cols>
  <sheetData>
    <row r="1" spans="1:8" x14ac:dyDescent="0.25">
      <c r="A1" s="3" t="s">
        <v>146</v>
      </c>
    </row>
    <row r="2" spans="1:8" x14ac:dyDescent="0.25">
      <c r="A2" s="4" t="s">
        <v>229</v>
      </c>
    </row>
    <row r="4" spans="1:8" x14ac:dyDescent="0.25">
      <c r="B4" s="235" t="s">
        <v>222</v>
      </c>
      <c r="C4" s="228" t="s">
        <v>235</v>
      </c>
      <c r="D4" s="229"/>
      <c r="E4" s="229"/>
      <c r="F4" s="229"/>
      <c r="G4" s="229"/>
      <c r="H4" s="230"/>
    </row>
    <row r="5" spans="1:8" ht="15.75" thickBot="1" x14ac:dyDescent="0.3">
      <c r="B5" s="236"/>
      <c r="C5" s="63" t="s">
        <v>230</v>
      </c>
      <c r="D5" s="85" t="s">
        <v>231</v>
      </c>
      <c r="E5" s="85" t="s">
        <v>232</v>
      </c>
      <c r="F5" s="85" t="s">
        <v>233</v>
      </c>
      <c r="G5" s="86" t="s">
        <v>234</v>
      </c>
      <c r="H5" s="24" t="s">
        <v>85</v>
      </c>
    </row>
    <row r="6" spans="1:8" ht="15.75" thickTop="1" x14ac:dyDescent="0.25">
      <c r="B6" s="51" t="s">
        <v>83</v>
      </c>
      <c r="C6" s="75">
        <v>214</v>
      </c>
      <c r="D6" s="76">
        <v>323</v>
      </c>
      <c r="E6" s="76">
        <v>908</v>
      </c>
      <c r="F6" s="76">
        <v>475</v>
      </c>
      <c r="G6" s="77">
        <v>376</v>
      </c>
      <c r="H6" s="78">
        <f>SUM(C6:G6)</f>
        <v>2296</v>
      </c>
    </row>
    <row r="7" spans="1:8" x14ac:dyDescent="0.25">
      <c r="B7" s="51" t="s">
        <v>76</v>
      </c>
      <c r="C7" s="75">
        <v>3064</v>
      </c>
      <c r="D7" s="76">
        <v>997</v>
      </c>
      <c r="E7" s="76">
        <v>3268</v>
      </c>
      <c r="F7" s="76">
        <v>461</v>
      </c>
      <c r="G7" s="77">
        <v>442</v>
      </c>
      <c r="H7" s="78">
        <f t="shared" ref="H7:H8" si="0">SUM(C7:G7)</f>
        <v>8232</v>
      </c>
    </row>
    <row r="8" spans="1:8" x14ac:dyDescent="0.25">
      <c r="B8" s="51" t="s">
        <v>77</v>
      </c>
      <c r="C8" s="75">
        <v>336</v>
      </c>
      <c r="D8" s="76">
        <v>187</v>
      </c>
      <c r="E8" s="76">
        <v>833</v>
      </c>
      <c r="F8" s="76">
        <v>93</v>
      </c>
      <c r="G8" s="77">
        <v>107</v>
      </c>
      <c r="H8" s="78">
        <f t="shared" si="0"/>
        <v>1556</v>
      </c>
    </row>
    <row r="9" spans="1:8" x14ac:dyDescent="0.25">
      <c r="B9" s="38" t="s">
        <v>78</v>
      </c>
      <c r="C9" s="75">
        <v>276</v>
      </c>
      <c r="D9" s="76">
        <v>468</v>
      </c>
      <c r="E9" s="76">
        <v>2340</v>
      </c>
      <c r="F9" s="76">
        <v>575</v>
      </c>
      <c r="G9" s="77">
        <v>879</v>
      </c>
      <c r="H9" s="82">
        <f>SUM(C9:G9)</f>
        <v>4538</v>
      </c>
    </row>
    <row r="10" spans="1:8" x14ac:dyDescent="0.25">
      <c r="B10" s="50" t="s">
        <v>85</v>
      </c>
      <c r="C10" s="83">
        <f>SUM(C6:C9)</f>
        <v>3890</v>
      </c>
      <c r="D10" s="83">
        <f t="shared" ref="D10:G10" si="1">SUM(D6:D9)</f>
        <v>1975</v>
      </c>
      <c r="E10" s="83">
        <f t="shared" si="1"/>
        <v>7349</v>
      </c>
      <c r="F10" s="83">
        <f t="shared" si="1"/>
        <v>1604</v>
      </c>
      <c r="G10" s="83">
        <f t="shared" si="1"/>
        <v>1804</v>
      </c>
      <c r="H10" s="84">
        <f t="shared" ref="H10" si="2">SUM(H6:H9)</f>
        <v>16622</v>
      </c>
    </row>
    <row r="13" spans="1:8" x14ac:dyDescent="0.25">
      <c r="B13" s="235" t="s">
        <v>222</v>
      </c>
      <c r="C13" s="228" t="s">
        <v>236</v>
      </c>
      <c r="D13" s="229"/>
      <c r="E13" s="229"/>
      <c r="F13" s="229"/>
      <c r="G13" s="229"/>
      <c r="H13" s="230"/>
    </row>
    <row r="14" spans="1:8" ht="15.75" thickBot="1" x14ac:dyDescent="0.3">
      <c r="B14" s="236"/>
      <c r="C14" s="63" t="s">
        <v>230</v>
      </c>
      <c r="D14" s="85" t="s">
        <v>231</v>
      </c>
      <c r="E14" s="85" t="s">
        <v>232</v>
      </c>
      <c r="F14" s="85" t="s">
        <v>233</v>
      </c>
      <c r="G14" s="86" t="s">
        <v>234</v>
      </c>
      <c r="H14" s="24" t="s">
        <v>85</v>
      </c>
    </row>
    <row r="15" spans="1:8" ht="15.75" thickTop="1" x14ac:dyDescent="0.25">
      <c r="B15" s="64" t="s">
        <v>83</v>
      </c>
      <c r="C15" s="75">
        <v>208</v>
      </c>
      <c r="D15" s="76">
        <v>334</v>
      </c>
      <c r="E15" s="76">
        <v>865</v>
      </c>
      <c r="F15" s="76">
        <v>397</v>
      </c>
      <c r="G15" s="77">
        <v>420</v>
      </c>
      <c r="H15" s="78">
        <f>SUM(C15:G15)</f>
        <v>2224</v>
      </c>
    </row>
    <row r="16" spans="1:8" x14ac:dyDescent="0.25">
      <c r="B16" s="64" t="s">
        <v>76</v>
      </c>
      <c r="C16" s="75">
        <v>2851</v>
      </c>
      <c r="D16" s="76">
        <v>1221</v>
      </c>
      <c r="E16" s="76">
        <v>2950</v>
      </c>
      <c r="F16" s="76">
        <v>445</v>
      </c>
      <c r="G16" s="77">
        <v>592</v>
      </c>
      <c r="H16" s="78">
        <f t="shared" ref="H16:H18" si="3">SUM(C16:G16)</f>
        <v>8059</v>
      </c>
    </row>
    <row r="17" spans="2:8" x14ac:dyDescent="0.25">
      <c r="B17" s="64" t="s">
        <v>77</v>
      </c>
      <c r="C17" s="75">
        <v>293</v>
      </c>
      <c r="D17" s="76">
        <v>205</v>
      </c>
      <c r="E17" s="76">
        <v>702</v>
      </c>
      <c r="F17" s="76">
        <v>77</v>
      </c>
      <c r="G17" s="77">
        <v>120</v>
      </c>
      <c r="H17" s="78">
        <f t="shared" si="3"/>
        <v>1397</v>
      </c>
    </row>
    <row r="18" spans="2:8" x14ac:dyDescent="0.25">
      <c r="B18" s="72" t="s">
        <v>78</v>
      </c>
      <c r="C18" s="75">
        <v>234</v>
      </c>
      <c r="D18" s="76">
        <v>434</v>
      </c>
      <c r="E18" s="76">
        <v>2424</v>
      </c>
      <c r="F18" s="76">
        <v>863</v>
      </c>
      <c r="G18" s="77">
        <v>992</v>
      </c>
      <c r="H18" s="82">
        <f t="shared" si="3"/>
        <v>4947</v>
      </c>
    </row>
    <row r="19" spans="2:8" x14ac:dyDescent="0.25">
      <c r="B19" s="87" t="s">
        <v>85</v>
      </c>
      <c r="C19" s="83">
        <f>SUM(C15:C18)</f>
        <v>3586</v>
      </c>
      <c r="D19" s="83">
        <f t="shared" ref="D19:G19" si="4">SUM(D15:D18)</f>
        <v>2194</v>
      </c>
      <c r="E19" s="83">
        <f t="shared" si="4"/>
        <v>6941</v>
      </c>
      <c r="F19" s="83">
        <f t="shared" si="4"/>
        <v>1782</v>
      </c>
      <c r="G19" s="83">
        <f t="shared" si="4"/>
        <v>2124</v>
      </c>
      <c r="H19" s="84">
        <f t="shared" ref="H19" si="5">SUM(H15:H18)</f>
        <v>16627</v>
      </c>
    </row>
  </sheetData>
  <sheetProtection algorithmName="SHA-512" hashValue="nnIrH9RzivtMuGJVpr6brpeAJZF/oZO40Idvdz6mkG3WjEk651RaXJdwJHogXC4lkN8WPE1u1awc0SLDP7bRXw==" saltValue="CK06W6o2HefdUJQkdEweyg==" spinCount="100000" sheet="1" objects="1" scenarios="1"/>
  <mergeCells count="4">
    <mergeCell ref="B4:B5"/>
    <mergeCell ref="C4:H4"/>
    <mergeCell ref="B13:B14"/>
    <mergeCell ref="C13:H13"/>
  </mergeCells>
  <hyperlinks>
    <hyperlink ref="A1" location="Índice!A1" display="Í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90" zoomScaleNormal="90" workbookViewId="0"/>
  </sheetViews>
  <sheetFormatPr baseColWidth="10" defaultRowHeight="15" x14ac:dyDescent="0.25"/>
  <cols>
    <col min="2" max="2" width="18" bestFit="1" customWidth="1"/>
    <col min="3" max="3" width="14.28515625" customWidth="1"/>
    <col min="4" max="4" width="10.7109375" customWidth="1"/>
    <col min="5" max="5" width="25.85546875" bestFit="1" customWidth="1"/>
    <col min="6" max="6" width="24.7109375" bestFit="1" customWidth="1"/>
    <col min="7" max="7" width="8.28515625" customWidth="1"/>
    <col min="8" max="8" width="12.42578125" customWidth="1"/>
    <col min="10" max="10" width="18" bestFit="1" customWidth="1"/>
    <col min="11" max="11" width="13.85546875" customWidth="1"/>
    <col min="12" max="12" width="11.7109375" customWidth="1"/>
    <col min="13" max="13" width="26" bestFit="1" customWidth="1"/>
    <col min="14" max="14" width="24.85546875" bestFit="1" customWidth="1"/>
    <col min="15" max="15" width="7.42578125" bestFit="1" customWidth="1"/>
  </cols>
  <sheetData>
    <row r="1" spans="1:15" x14ac:dyDescent="0.25">
      <c r="A1" s="3" t="s">
        <v>146</v>
      </c>
    </row>
    <row r="2" spans="1:15" x14ac:dyDescent="0.25">
      <c r="A2" s="4" t="s">
        <v>360</v>
      </c>
    </row>
    <row r="4" spans="1:15" x14ac:dyDescent="0.25">
      <c r="B4" s="235" t="s">
        <v>222</v>
      </c>
      <c r="C4" s="228" t="s">
        <v>239</v>
      </c>
      <c r="D4" s="229"/>
      <c r="E4" s="229"/>
      <c r="F4" s="229"/>
      <c r="G4" s="229"/>
      <c r="H4" s="230"/>
      <c r="J4" s="235" t="s">
        <v>222</v>
      </c>
      <c r="K4" s="228" t="s">
        <v>241</v>
      </c>
      <c r="L4" s="229"/>
      <c r="M4" s="229"/>
      <c r="N4" s="229"/>
      <c r="O4" s="230"/>
    </row>
    <row r="5" spans="1:15" ht="15.75" thickBot="1" x14ac:dyDescent="0.3">
      <c r="B5" s="236"/>
      <c r="C5" s="63" t="s">
        <v>230</v>
      </c>
      <c r="D5" s="85" t="s">
        <v>231</v>
      </c>
      <c r="E5" s="85" t="s">
        <v>232</v>
      </c>
      <c r="F5" s="85" t="s">
        <v>233</v>
      </c>
      <c r="G5" s="86" t="s">
        <v>234</v>
      </c>
      <c r="H5" s="24" t="s">
        <v>85</v>
      </c>
      <c r="J5" s="236"/>
      <c r="K5" s="63" t="s">
        <v>230</v>
      </c>
      <c r="L5" s="85" t="s">
        <v>231</v>
      </c>
      <c r="M5" s="85" t="s">
        <v>232</v>
      </c>
      <c r="N5" s="85" t="s">
        <v>233</v>
      </c>
      <c r="O5" s="86" t="s">
        <v>234</v>
      </c>
    </row>
    <row r="6" spans="1:15" ht="15.75" thickTop="1" x14ac:dyDescent="0.25">
      <c r="B6" s="51" t="s">
        <v>83</v>
      </c>
      <c r="C6" s="88">
        <v>61</v>
      </c>
      <c r="D6" s="88">
        <v>144</v>
      </c>
      <c r="E6" s="88">
        <v>392</v>
      </c>
      <c r="F6" s="88">
        <v>207</v>
      </c>
      <c r="G6" s="88">
        <v>100</v>
      </c>
      <c r="H6" s="78">
        <f>SUM(C6:G6)</f>
        <v>904</v>
      </c>
      <c r="J6" s="56" t="s">
        <v>83</v>
      </c>
      <c r="K6" s="167">
        <v>0.28504672897196259</v>
      </c>
      <c r="L6" s="14">
        <v>0.44582043343653249</v>
      </c>
      <c r="M6" s="14">
        <v>0.43171806167400884</v>
      </c>
      <c r="N6" s="14">
        <v>0.4357894736842105</v>
      </c>
      <c r="O6" s="22">
        <v>0.26595744680851063</v>
      </c>
    </row>
    <row r="7" spans="1:15" x14ac:dyDescent="0.25">
      <c r="B7" s="51" t="s">
        <v>76</v>
      </c>
      <c r="C7" s="88">
        <v>965</v>
      </c>
      <c r="D7" s="88">
        <v>465</v>
      </c>
      <c r="E7" s="88">
        <v>1566</v>
      </c>
      <c r="F7" s="88">
        <v>238</v>
      </c>
      <c r="G7" s="88">
        <v>214</v>
      </c>
      <c r="H7" s="78">
        <f t="shared" ref="H7:H8" si="0">SUM(C7:G7)</f>
        <v>3448</v>
      </c>
      <c r="J7" s="56" t="s">
        <v>76</v>
      </c>
      <c r="K7" s="167">
        <v>0.31494778067885115</v>
      </c>
      <c r="L7" s="14">
        <v>0.46639919759277831</v>
      </c>
      <c r="M7" s="14">
        <v>0.47919216646266832</v>
      </c>
      <c r="N7" s="14">
        <v>0.51626898047722347</v>
      </c>
      <c r="O7" s="22">
        <v>0.48416289592760181</v>
      </c>
    </row>
    <row r="8" spans="1:15" x14ac:dyDescent="0.25">
      <c r="B8" s="51" t="s">
        <v>77</v>
      </c>
      <c r="C8" s="88">
        <v>114</v>
      </c>
      <c r="D8" s="88">
        <v>83</v>
      </c>
      <c r="E8" s="88">
        <v>387</v>
      </c>
      <c r="F8" s="88">
        <v>59</v>
      </c>
      <c r="G8" s="88">
        <v>63</v>
      </c>
      <c r="H8" s="78">
        <f t="shared" si="0"/>
        <v>706</v>
      </c>
      <c r="J8" s="56" t="s">
        <v>77</v>
      </c>
      <c r="K8" s="167">
        <v>0.3392857142857143</v>
      </c>
      <c r="L8" s="14">
        <v>0.44385026737967914</v>
      </c>
      <c r="M8" s="14">
        <v>0.46458583433373352</v>
      </c>
      <c r="N8" s="14">
        <v>0.63440860215053763</v>
      </c>
      <c r="O8" s="22">
        <v>0.58878504672897192</v>
      </c>
    </row>
    <row r="9" spans="1:15" x14ac:dyDescent="0.25">
      <c r="B9" s="38" t="s">
        <v>78</v>
      </c>
      <c r="C9" s="88">
        <v>85</v>
      </c>
      <c r="D9" s="88">
        <v>127</v>
      </c>
      <c r="E9" s="88">
        <v>786</v>
      </c>
      <c r="F9" s="88">
        <v>198</v>
      </c>
      <c r="G9" s="88">
        <v>259</v>
      </c>
      <c r="H9" s="82">
        <f>SUM(C9:G9)</f>
        <v>1455</v>
      </c>
      <c r="J9" s="36" t="s">
        <v>78</v>
      </c>
      <c r="K9" s="169">
        <v>0.3079710144927536</v>
      </c>
      <c r="L9" s="165">
        <v>0.27136752136752135</v>
      </c>
      <c r="M9" s="165">
        <v>0.33589743589743587</v>
      </c>
      <c r="N9" s="165">
        <v>0.34434782608695652</v>
      </c>
      <c r="O9" s="23">
        <v>0.29465301478953354</v>
      </c>
    </row>
    <row r="10" spans="1:15" x14ac:dyDescent="0.25">
      <c r="B10" s="50" t="s">
        <v>85</v>
      </c>
      <c r="C10" s="83">
        <f>SUM(C6:C9)</f>
        <v>1225</v>
      </c>
      <c r="D10" s="83">
        <f t="shared" ref="D10:H10" si="1">SUM(D6:D9)</f>
        <v>819</v>
      </c>
      <c r="E10" s="83">
        <f t="shared" si="1"/>
        <v>3131</v>
      </c>
      <c r="F10" s="83">
        <f t="shared" si="1"/>
        <v>702</v>
      </c>
      <c r="G10" s="83">
        <f t="shared" si="1"/>
        <v>636</v>
      </c>
      <c r="H10" s="84">
        <f t="shared" si="1"/>
        <v>6513</v>
      </c>
    </row>
    <row r="13" spans="1:15" x14ac:dyDescent="0.25">
      <c r="B13" s="235" t="s">
        <v>222</v>
      </c>
      <c r="C13" s="228" t="s">
        <v>240</v>
      </c>
      <c r="D13" s="229"/>
      <c r="E13" s="229"/>
      <c r="F13" s="229"/>
      <c r="G13" s="229"/>
      <c r="H13" s="230"/>
      <c r="J13" s="235" t="s">
        <v>222</v>
      </c>
      <c r="K13" s="228" t="s">
        <v>242</v>
      </c>
      <c r="L13" s="229"/>
      <c r="M13" s="229"/>
      <c r="N13" s="229"/>
      <c r="O13" s="230"/>
    </row>
    <row r="14" spans="1:15" ht="15.75" thickBot="1" x14ac:dyDescent="0.3">
      <c r="B14" s="236"/>
      <c r="C14" s="63" t="s">
        <v>230</v>
      </c>
      <c r="D14" s="85" t="s">
        <v>231</v>
      </c>
      <c r="E14" s="85" t="s">
        <v>232</v>
      </c>
      <c r="F14" s="85" t="s">
        <v>233</v>
      </c>
      <c r="G14" s="86" t="s">
        <v>234</v>
      </c>
      <c r="H14" s="24" t="s">
        <v>85</v>
      </c>
      <c r="J14" s="236"/>
      <c r="K14" s="63" t="s">
        <v>230</v>
      </c>
      <c r="L14" s="85" t="s">
        <v>231</v>
      </c>
      <c r="M14" s="85" t="s">
        <v>232</v>
      </c>
      <c r="N14" s="85" t="s">
        <v>233</v>
      </c>
      <c r="O14" s="86" t="s">
        <v>234</v>
      </c>
    </row>
    <row r="15" spans="1:15" ht="15.75" thickTop="1" x14ac:dyDescent="0.25">
      <c r="B15" s="64" t="s">
        <v>83</v>
      </c>
      <c r="C15" s="88">
        <v>54</v>
      </c>
      <c r="D15" s="88">
        <v>154</v>
      </c>
      <c r="E15" s="88">
        <v>410</v>
      </c>
      <c r="F15" s="88">
        <v>174</v>
      </c>
      <c r="G15" s="88">
        <v>127</v>
      </c>
      <c r="H15" s="78">
        <f>SUM(C15:G15)</f>
        <v>919</v>
      </c>
      <c r="J15" s="64" t="s">
        <v>83</v>
      </c>
      <c r="K15" s="167">
        <v>0.25961538461538464</v>
      </c>
      <c r="L15" s="14">
        <v>0.46107784431137727</v>
      </c>
      <c r="M15" s="14">
        <v>0.47398843930635837</v>
      </c>
      <c r="N15" s="14">
        <v>0.43828715365239296</v>
      </c>
      <c r="O15" s="22">
        <v>0.30238095238095236</v>
      </c>
    </row>
    <row r="16" spans="1:15" x14ac:dyDescent="0.25">
      <c r="B16" s="64" t="s">
        <v>76</v>
      </c>
      <c r="C16" s="88">
        <v>834</v>
      </c>
      <c r="D16" s="88">
        <v>522</v>
      </c>
      <c r="E16" s="88">
        <v>1384</v>
      </c>
      <c r="F16" s="88">
        <v>224</v>
      </c>
      <c r="G16" s="88">
        <v>313</v>
      </c>
      <c r="H16" s="78">
        <f t="shared" ref="H16:H18" si="2">SUM(C16:G16)</f>
        <v>3277</v>
      </c>
      <c r="J16" s="64" t="s">
        <v>76</v>
      </c>
      <c r="K16" s="167">
        <v>0.29252893721501227</v>
      </c>
      <c r="L16" s="14">
        <v>0.4275184275184275</v>
      </c>
      <c r="M16" s="14">
        <v>0.46915254237288134</v>
      </c>
      <c r="N16" s="14">
        <v>0.50337078651685396</v>
      </c>
      <c r="O16" s="22">
        <v>0.52871621621621623</v>
      </c>
    </row>
    <row r="17" spans="2:15" x14ac:dyDescent="0.25">
      <c r="B17" s="64" t="s">
        <v>77</v>
      </c>
      <c r="C17" s="88">
        <v>102</v>
      </c>
      <c r="D17" s="88">
        <v>90</v>
      </c>
      <c r="E17" s="88">
        <v>329</v>
      </c>
      <c r="F17" s="88">
        <v>43</v>
      </c>
      <c r="G17" s="88">
        <v>61</v>
      </c>
      <c r="H17" s="78">
        <f t="shared" si="2"/>
        <v>625</v>
      </c>
      <c r="J17" s="64" t="s">
        <v>77</v>
      </c>
      <c r="K17" s="167">
        <v>0.34812286689419797</v>
      </c>
      <c r="L17" s="14">
        <v>0.43902439024390244</v>
      </c>
      <c r="M17" s="14">
        <v>0.46866096866096868</v>
      </c>
      <c r="N17" s="14">
        <v>0.55844155844155841</v>
      </c>
      <c r="O17" s="22">
        <v>0.5083333333333333</v>
      </c>
    </row>
    <row r="18" spans="2:15" x14ac:dyDescent="0.25">
      <c r="B18" s="72" t="s">
        <v>78</v>
      </c>
      <c r="C18" s="88">
        <v>63</v>
      </c>
      <c r="D18" s="88">
        <v>117</v>
      </c>
      <c r="E18" s="88">
        <v>738</v>
      </c>
      <c r="F18" s="88">
        <v>299</v>
      </c>
      <c r="G18" s="88">
        <v>163</v>
      </c>
      <c r="H18" s="82">
        <f t="shared" si="2"/>
        <v>1380</v>
      </c>
      <c r="J18" s="72" t="s">
        <v>78</v>
      </c>
      <c r="K18" s="169">
        <v>0.26923076923076922</v>
      </c>
      <c r="L18" s="165">
        <v>0.2695852534562212</v>
      </c>
      <c r="M18" s="165">
        <v>0.30445544554455445</v>
      </c>
      <c r="N18" s="165">
        <v>0.34646581691772887</v>
      </c>
      <c r="O18" s="23">
        <v>0.16431451612903225</v>
      </c>
    </row>
    <row r="19" spans="2:15" x14ac:dyDescent="0.25">
      <c r="B19" s="87" t="s">
        <v>85</v>
      </c>
      <c r="C19" s="83">
        <f>SUM(C15:C18)</f>
        <v>1053</v>
      </c>
      <c r="D19" s="83">
        <f t="shared" ref="D19:H19" si="3">SUM(D15:D18)</f>
        <v>883</v>
      </c>
      <c r="E19" s="83">
        <f t="shared" si="3"/>
        <v>2861</v>
      </c>
      <c r="F19" s="83">
        <f t="shared" si="3"/>
        <v>740</v>
      </c>
      <c r="G19" s="83">
        <f t="shared" si="3"/>
        <v>664</v>
      </c>
      <c r="H19" s="84">
        <f t="shared" si="3"/>
        <v>6201</v>
      </c>
    </row>
  </sheetData>
  <sheetProtection algorithmName="SHA-512" hashValue="+m/+yTfemJdvVv1PZ3Y/jRS30+TpfYDLffqEQMk+OYWMV3tb8mCN5DZrBLQGVOAEnFVIl6Nd5DkOcSjr4Jvtxw==" saltValue="SM9IucWCctld/2Btgrwwdg==" spinCount="100000" sheet="1" objects="1" scenarios="1"/>
  <mergeCells count="8">
    <mergeCell ref="J13:J14"/>
    <mergeCell ref="J4:J5"/>
    <mergeCell ref="K4:O4"/>
    <mergeCell ref="K13:O13"/>
    <mergeCell ref="B4:B5"/>
    <mergeCell ref="C4:H4"/>
    <mergeCell ref="C13:H13"/>
    <mergeCell ref="B13:B14"/>
  </mergeCells>
  <hyperlinks>
    <hyperlink ref="A1" location="Índice!A1" display="Í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90" zoomScaleNormal="90" workbookViewId="0">
      <selection activeCell="D8" sqref="D8"/>
    </sheetView>
  </sheetViews>
  <sheetFormatPr baseColWidth="10" defaultRowHeight="15" x14ac:dyDescent="0.25"/>
  <cols>
    <col min="2" max="2" width="18.28515625" bestFit="1" customWidth="1"/>
  </cols>
  <sheetData>
    <row r="1" spans="1:6" x14ac:dyDescent="0.25">
      <c r="A1" s="3" t="s">
        <v>146</v>
      </c>
    </row>
    <row r="2" spans="1:6" x14ac:dyDescent="0.25">
      <c r="A2" s="4" t="s">
        <v>246</v>
      </c>
    </row>
    <row r="4" spans="1:6" x14ac:dyDescent="0.25">
      <c r="B4" s="37"/>
      <c r="C4" s="228">
        <v>2016</v>
      </c>
      <c r="D4" s="230"/>
      <c r="E4" s="228">
        <v>2017</v>
      </c>
      <c r="F4" s="230"/>
    </row>
    <row r="5" spans="1:6" ht="15.75" thickBot="1" x14ac:dyDescent="0.3">
      <c r="B5" s="98"/>
      <c r="C5" s="63" t="s">
        <v>243</v>
      </c>
      <c r="D5" s="85" t="s">
        <v>177</v>
      </c>
      <c r="E5" s="63" t="s">
        <v>243</v>
      </c>
      <c r="F5" s="86" t="s">
        <v>177</v>
      </c>
    </row>
    <row r="6" spans="1:6" ht="15.75" thickTop="1" x14ac:dyDescent="0.25">
      <c r="B6" s="51" t="s">
        <v>244</v>
      </c>
      <c r="C6" s="41">
        <v>6201</v>
      </c>
      <c r="D6" s="14">
        <f>C6/C8</f>
        <v>0.37297004691447133</v>
      </c>
      <c r="E6" s="41">
        <v>6514</v>
      </c>
      <c r="F6" s="22">
        <v>0.39193742478941035</v>
      </c>
    </row>
    <row r="7" spans="1:6" x14ac:dyDescent="0.25">
      <c r="B7" s="51" t="s">
        <v>245</v>
      </c>
      <c r="C7" s="47">
        <f>C8-C6</f>
        <v>10425</v>
      </c>
      <c r="D7" s="165">
        <f>C7/C8</f>
        <v>0.62702995308552867</v>
      </c>
      <c r="E7" s="47">
        <f>E8-E6</f>
        <v>10106</v>
      </c>
      <c r="F7" s="23">
        <v>0.60806257521058971</v>
      </c>
    </row>
    <row r="8" spans="1:6" x14ac:dyDescent="0.25">
      <c r="B8" s="50" t="s">
        <v>85</v>
      </c>
      <c r="C8" s="146">
        <v>16626</v>
      </c>
      <c r="D8" s="202">
        <v>1</v>
      </c>
      <c r="E8" s="147">
        <v>16620</v>
      </c>
      <c r="F8" s="199">
        <v>1</v>
      </c>
    </row>
  </sheetData>
  <sheetProtection algorithmName="SHA-512" hashValue="GQaMq6qCl11P0nfSmWNjglymkSaQfXyY2WeQ+PizhsutRm66xcxlnvsGB0MqG8843g2R4s8GTTWLsXtGuDpnlg==" saltValue="NoRitCRoITAYWaNGQKRsjA==" spinCount="100000" sheet="1" objects="1" scenarios="1"/>
  <mergeCells count="2">
    <mergeCell ref="C4:D4"/>
    <mergeCell ref="E4:F4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90" zoomScaleNormal="90" workbookViewId="0">
      <selection activeCell="R34" sqref="R34"/>
    </sheetView>
  </sheetViews>
  <sheetFormatPr baseColWidth="10" defaultRowHeight="15" x14ac:dyDescent="0.25"/>
  <cols>
    <col min="2" max="2" width="8.7109375" customWidth="1"/>
    <col min="3" max="3" width="17.7109375" bestFit="1" customWidth="1"/>
    <col min="4" max="4" width="22.42578125" bestFit="1" customWidth="1"/>
    <col min="5" max="5" width="19.7109375" bestFit="1" customWidth="1"/>
  </cols>
  <sheetData>
    <row r="1" spans="1:5" x14ac:dyDescent="0.25">
      <c r="A1" s="3" t="s">
        <v>146</v>
      </c>
    </row>
    <row r="2" spans="1:5" x14ac:dyDescent="0.25">
      <c r="A2" s="4" t="s">
        <v>364</v>
      </c>
    </row>
    <row r="4" spans="1:5" x14ac:dyDescent="0.25">
      <c r="B4" s="228" t="s">
        <v>362</v>
      </c>
      <c r="C4" s="229"/>
      <c r="D4" s="229"/>
      <c r="E4" s="230"/>
    </row>
    <row r="5" spans="1:5" ht="15.75" thickBot="1" x14ac:dyDescent="0.3">
      <c r="B5" s="215"/>
      <c r="C5" s="85" t="s">
        <v>357</v>
      </c>
      <c r="D5" s="85" t="s">
        <v>363</v>
      </c>
      <c r="E5" s="86" t="s">
        <v>358</v>
      </c>
    </row>
    <row r="6" spans="1:5" ht="15.75" thickTop="1" x14ac:dyDescent="0.25">
      <c r="B6" s="218">
        <v>2010</v>
      </c>
      <c r="C6" s="220">
        <v>1670</v>
      </c>
      <c r="D6" s="220">
        <v>5440</v>
      </c>
      <c r="E6" s="42">
        <f t="shared" ref="E6:E13" si="0">C6/D6</f>
        <v>0.30698529411764708</v>
      </c>
    </row>
    <row r="7" spans="1:5" x14ac:dyDescent="0.25">
      <c r="B7" s="218">
        <v>2011</v>
      </c>
      <c r="C7" s="220">
        <v>1881</v>
      </c>
      <c r="D7" s="220">
        <v>6014</v>
      </c>
      <c r="E7" s="42">
        <f t="shared" si="0"/>
        <v>0.31277020285999335</v>
      </c>
    </row>
    <row r="8" spans="1:5" x14ac:dyDescent="0.25">
      <c r="B8" s="218">
        <v>2012</v>
      </c>
      <c r="C8" s="220">
        <v>2153</v>
      </c>
      <c r="D8" s="220">
        <v>6731</v>
      </c>
      <c r="E8" s="42">
        <f t="shared" si="0"/>
        <v>0.31986331897192094</v>
      </c>
    </row>
    <row r="9" spans="1:5" x14ac:dyDescent="0.25">
      <c r="B9" s="218">
        <v>2013</v>
      </c>
      <c r="C9" s="220">
        <v>2040</v>
      </c>
      <c r="D9" s="220">
        <v>5841</v>
      </c>
      <c r="E9" s="42">
        <f t="shared" si="0"/>
        <v>0.34925526450950178</v>
      </c>
    </row>
    <row r="10" spans="1:5" x14ac:dyDescent="0.25">
      <c r="B10" s="218">
        <v>2014</v>
      </c>
      <c r="C10" s="220">
        <v>2383</v>
      </c>
      <c r="D10" s="220">
        <v>7532</v>
      </c>
      <c r="E10" s="42">
        <f t="shared" si="0"/>
        <v>0.31638343069569835</v>
      </c>
    </row>
    <row r="11" spans="1:5" x14ac:dyDescent="0.25">
      <c r="B11" s="218">
        <v>2015</v>
      </c>
      <c r="C11" s="220">
        <v>2678</v>
      </c>
      <c r="D11" s="220">
        <v>8129</v>
      </c>
      <c r="E11" s="42">
        <f t="shared" si="0"/>
        <v>0.3294378152294255</v>
      </c>
    </row>
    <row r="12" spans="1:5" x14ac:dyDescent="0.25">
      <c r="B12" s="218">
        <v>2016</v>
      </c>
      <c r="C12" s="220">
        <v>2973</v>
      </c>
      <c r="D12" s="220">
        <v>8985</v>
      </c>
      <c r="E12" s="42">
        <f t="shared" si="0"/>
        <v>0.33088480801335557</v>
      </c>
    </row>
    <row r="13" spans="1:5" x14ac:dyDescent="0.25">
      <c r="B13" s="219">
        <v>2017</v>
      </c>
      <c r="C13" s="221">
        <v>3166</v>
      </c>
      <c r="D13" s="221">
        <v>9111</v>
      </c>
      <c r="E13" s="46">
        <f t="shared" si="0"/>
        <v>0.34749204258588517</v>
      </c>
    </row>
  </sheetData>
  <sheetProtection algorithmName="SHA-512" hashValue="JrNBUl/1/NxXxnOxwSu+QCPAdq0QH4VaJz/gb5+eOeos4cxl4XqV2kOQS5xwzDLzrGjjoiuIiR9n6lek953y5w==" saltValue="M8C3Ydd+OMpHoU8kGZGr9A==" spinCount="100000" sheet="1" objects="1" scenarios="1"/>
  <mergeCells count="1">
    <mergeCell ref="B4:E4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90" zoomScaleNormal="90" workbookViewId="0">
      <selection activeCell="B11" sqref="B11"/>
    </sheetView>
  </sheetViews>
  <sheetFormatPr baseColWidth="10" defaultRowHeight="15" x14ac:dyDescent="0.25"/>
  <cols>
    <col min="2" max="2" width="18" bestFit="1" customWidth="1"/>
    <col min="12" max="12" width="18" bestFit="1" customWidth="1"/>
    <col min="13" max="13" width="11.5703125" bestFit="1" customWidth="1"/>
    <col min="14" max="20" width="12.140625" bestFit="1" customWidth="1"/>
  </cols>
  <sheetData>
    <row r="1" spans="1:10" x14ac:dyDescent="0.25">
      <c r="A1" s="3" t="s">
        <v>146</v>
      </c>
    </row>
    <row r="2" spans="1:10" x14ac:dyDescent="0.25">
      <c r="A2" s="4" t="s">
        <v>182</v>
      </c>
    </row>
    <row r="4" spans="1:10" ht="15" customHeight="1" x14ac:dyDescent="0.25">
      <c r="B4" s="240" t="s">
        <v>184</v>
      </c>
      <c r="C4" s="241"/>
      <c r="D4" s="241"/>
      <c r="E4" s="241"/>
      <c r="F4" s="241"/>
      <c r="G4" s="241"/>
      <c r="H4" s="241"/>
      <c r="I4" s="241"/>
      <c r="J4" s="242"/>
    </row>
    <row r="5" spans="1:10" ht="15.75" thickBot="1" x14ac:dyDescent="0.3">
      <c r="B5" s="99"/>
      <c r="C5" s="102">
        <v>2010</v>
      </c>
      <c r="D5" s="102">
        <v>2011</v>
      </c>
      <c r="E5" s="102">
        <v>2012</v>
      </c>
      <c r="F5" s="102">
        <v>2013</v>
      </c>
      <c r="G5" s="102">
        <v>2014</v>
      </c>
      <c r="H5" s="102">
        <v>2015</v>
      </c>
      <c r="I5" s="102">
        <v>2016</v>
      </c>
      <c r="J5" s="103">
        <v>2017</v>
      </c>
    </row>
    <row r="6" spans="1:10" ht="15.75" thickTop="1" x14ac:dyDescent="0.25">
      <c r="B6" s="108" t="s">
        <v>75</v>
      </c>
      <c r="C6" s="9">
        <v>16967.708675675673</v>
      </c>
      <c r="D6" s="9">
        <v>20943.972064120422</v>
      </c>
      <c r="E6" s="9">
        <v>22815.845823418724</v>
      </c>
      <c r="F6" s="9">
        <v>51953.614030376499</v>
      </c>
      <c r="G6" s="9">
        <v>51467.930133926246</v>
      </c>
      <c r="H6" s="9">
        <v>51386.552468987968</v>
      </c>
      <c r="I6" s="9">
        <v>83803.072472391766</v>
      </c>
      <c r="J6" s="100">
        <v>83922.563999999998</v>
      </c>
    </row>
    <row r="7" spans="1:10" x14ac:dyDescent="0.25">
      <c r="B7" s="109" t="s">
        <v>76</v>
      </c>
      <c r="C7" s="9">
        <v>177267.23861298178</v>
      </c>
      <c r="D7" s="9">
        <v>170769.93854592682</v>
      </c>
      <c r="E7" s="9">
        <v>191794.81391701297</v>
      </c>
      <c r="F7" s="9">
        <v>243284.99517569871</v>
      </c>
      <c r="G7" s="9">
        <v>246226.97492477819</v>
      </c>
      <c r="H7" s="9">
        <v>253439.47422194545</v>
      </c>
      <c r="I7" s="9">
        <v>279835.89461829525</v>
      </c>
      <c r="J7" s="100">
        <v>293364.98499999999</v>
      </c>
    </row>
    <row r="8" spans="1:10" x14ac:dyDescent="0.25">
      <c r="B8" s="109" t="s">
        <v>77</v>
      </c>
      <c r="C8" s="9">
        <v>46897.403214000871</v>
      </c>
      <c r="D8" s="9">
        <v>51340.962554304657</v>
      </c>
      <c r="E8" s="9">
        <v>62011.888972144952</v>
      </c>
      <c r="F8" s="9">
        <v>25847.969697817476</v>
      </c>
      <c r="G8" s="9">
        <v>48727.002585039234</v>
      </c>
      <c r="H8" s="9">
        <v>57869.969207145929</v>
      </c>
      <c r="I8" s="9">
        <v>41306.333742139788</v>
      </c>
      <c r="J8" s="100">
        <v>43652.692000000003</v>
      </c>
    </row>
    <row r="9" spans="1:10" x14ac:dyDescent="0.25">
      <c r="B9" s="109" t="s">
        <v>78</v>
      </c>
      <c r="C9" s="9">
        <v>136279.95046987146</v>
      </c>
      <c r="D9" s="9">
        <v>179382.30730184226</v>
      </c>
      <c r="E9" s="9">
        <v>192690.95687786487</v>
      </c>
      <c r="F9" s="9">
        <v>216537.83036548813</v>
      </c>
      <c r="G9" s="9">
        <v>210944.62944913187</v>
      </c>
      <c r="H9" s="9">
        <v>225671.44978801662</v>
      </c>
      <c r="I9" s="9">
        <v>244921.29731362732</v>
      </c>
      <c r="J9" s="100">
        <v>219137.63200000001</v>
      </c>
    </row>
    <row r="10" spans="1:10" x14ac:dyDescent="0.25">
      <c r="B10" s="107" t="s">
        <v>85</v>
      </c>
      <c r="C10" s="48">
        <f>SUM(C6:C9)</f>
        <v>377412.3009725298</v>
      </c>
      <c r="D10" s="48">
        <f t="shared" ref="D10:J10" si="0">SUM(D6:D9)</f>
        <v>422437.18046619417</v>
      </c>
      <c r="E10" s="48">
        <f t="shared" si="0"/>
        <v>469313.50559044152</v>
      </c>
      <c r="F10" s="48">
        <f t="shared" si="0"/>
        <v>537624.40926938085</v>
      </c>
      <c r="G10" s="48">
        <f t="shared" si="0"/>
        <v>557366.53709287557</v>
      </c>
      <c r="H10" s="48">
        <f t="shared" si="0"/>
        <v>588367.44568609586</v>
      </c>
      <c r="I10" s="48">
        <f t="shared" si="0"/>
        <v>649866.5981464542</v>
      </c>
      <c r="J10" s="101">
        <f t="shared" si="0"/>
        <v>640077.87300000002</v>
      </c>
    </row>
    <row r="14" spans="1:10" x14ac:dyDescent="0.25">
      <c r="B14" s="240" t="s">
        <v>183</v>
      </c>
      <c r="C14" s="241"/>
      <c r="D14" s="241"/>
      <c r="E14" s="241"/>
      <c r="F14" s="241"/>
      <c r="G14" s="241"/>
      <c r="H14" s="241"/>
      <c r="I14" s="241"/>
      <c r="J14" s="242"/>
    </row>
    <row r="15" spans="1:10" ht="15.75" thickBot="1" x14ac:dyDescent="0.3">
      <c r="B15" s="99"/>
      <c r="C15" s="102">
        <v>2010</v>
      </c>
      <c r="D15" s="102">
        <v>2011</v>
      </c>
      <c r="E15" s="102">
        <v>2012</v>
      </c>
      <c r="F15" s="102">
        <v>2013</v>
      </c>
      <c r="G15" s="102">
        <v>2014</v>
      </c>
      <c r="H15" s="102">
        <v>2015</v>
      </c>
      <c r="I15" s="102">
        <v>2016</v>
      </c>
      <c r="J15" s="103">
        <v>2017</v>
      </c>
    </row>
    <row r="16" spans="1:10" ht="15.75" thickTop="1" x14ac:dyDescent="0.25">
      <c r="B16" s="108" t="s">
        <v>75</v>
      </c>
      <c r="C16" s="14">
        <f t="shared" ref="C16:J19" si="1">C6/C$10</f>
        <v>4.4958017086228139E-2</v>
      </c>
      <c r="D16" s="14">
        <f t="shared" si="1"/>
        <v>4.9578903166163132E-2</v>
      </c>
      <c r="E16" s="14">
        <f t="shared" si="1"/>
        <v>4.8615361696685448E-2</v>
      </c>
      <c r="F16" s="14">
        <f t="shared" si="1"/>
        <v>9.6635519397231723E-2</v>
      </c>
      <c r="G16" s="14">
        <f t="shared" si="1"/>
        <v>9.2341263259853715E-2</v>
      </c>
      <c r="H16" s="14">
        <f t="shared" si="1"/>
        <v>8.7337518154265076E-2</v>
      </c>
      <c r="I16" s="14">
        <f t="shared" si="1"/>
        <v>0.12895426955534323</v>
      </c>
      <c r="J16" s="22">
        <f t="shared" si="1"/>
        <v>0.13111305286442856</v>
      </c>
    </row>
    <row r="17" spans="2:10" x14ac:dyDescent="0.25">
      <c r="B17" s="109" t="s">
        <v>76</v>
      </c>
      <c r="C17" s="14">
        <f t="shared" si="1"/>
        <v>0.46969120549646387</v>
      </c>
      <c r="D17" s="14">
        <f t="shared" si="1"/>
        <v>0.40424930958365962</v>
      </c>
      <c r="E17" s="14">
        <f t="shared" si="1"/>
        <v>0.40867098779890565</v>
      </c>
      <c r="F17" s="14">
        <f t="shared" si="1"/>
        <v>0.45251850730943821</v>
      </c>
      <c r="G17" s="14">
        <f t="shared" si="1"/>
        <v>0.44176849261359352</v>
      </c>
      <c r="H17" s="14">
        <f t="shared" si="1"/>
        <v>0.43075033481230329</v>
      </c>
      <c r="I17" s="14">
        <f t="shared" si="1"/>
        <v>0.4306051356023553</v>
      </c>
      <c r="J17" s="22">
        <f t="shared" si="1"/>
        <v>0.45832702140603443</v>
      </c>
    </row>
    <row r="18" spans="2:10" x14ac:dyDescent="0.25">
      <c r="B18" s="109" t="s">
        <v>77</v>
      </c>
      <c r="C18" s="14">
        <f t="shared" si="1"/>
        <v>0.12426039928522184</v>
      </c>
      <c r="D18" s="14">
        <f t="shared" si="1"/>
        <v>0.12153514162187543</v>
      </c>
      <c r="E18" s="14">
        <f t="shared" si="1"/>
        <v>0.13213318652342645</v>
      </c>
      <c r="F18" s="14">
        <f t="shared" si="1"/>
        <v>4.8078117831264894E-2</v>
      </c>
      <c r="G18" s="14">
        <f t="shared" si="1"/>
        <v>8.7423624028795457E-2</v>
      </c>
      <c r="H18" s="14">
        <f t="shared" si="1"/>
        <v>9.8356851031524528E-2</v>
      </c>
      <c r="I18" s="14">
        <f t="shared" si="1"/>
        <v>6.3561250662756752E-2</v>
      </c>
      <c r="J18" s="22">
        <f t="shared" si="1"/>
        <v>6.8199033026095562E-2</v>
      </c>
    </row>
    <row r="19" spans="2:10" x14ac:dyDescent="0.25">
      <c r="B19" s="109" t="s">
        <v>78</v>
      </c>
      <c r="C19" s="14">
        <f t="shared" si="1"/>
        <v>0.36109037813208605</v>
      </c>
      <c r="D19" s="14">
        <f t="shared" si="1"/>
        <v>0.42463664562830178</v>
      </c>
      <c r="E19" s="14">
        <f t="shared" si="1"/>
        <v>0.41058046398098241</v>
      </c>
      <c r="F19" s="14">
        <f t="shared" si="1"/>
        <v>0.40276785546206512</v>
      </c>
      <c r="G19" s="14">
        <f t="shared" si="1"/>
        <v>0.37846662009775728</v>
      </c>
      <c r="H19" s="14">
        <f t="shared" si="1"/>
        <v>0.3835552960019073</v>
      </c>
      <c r="I19" s="14">
        <f t="shared" si="1"/>
        <v>0.37687934417954461</v>
      </c>
      <c r="J19" s="22">
        <f t="shared" si="1"/>
        <v>0.34236089270344144</v>
      </c>
    </row>
    <row r="20" spans="2:10" x14ac:dyDescent="0.25">
      <c r="B20" s="107" t="s">
        <v>85</v>
      </c>
      <c r="C20" s="203">
        <f>SUM(C16:C19)</f>
        <v>0.99999999999999978</v>
      </c>
      <c r="D20" s="203">
        <f t="shared" ref="D20" si="2">SUM(D16:D19)</f>
        <v>1</v>
      </c>
      <c r="E20" s="203">
        <f t="shared" ref="E20" si="3">SUM(E16:E19)</f>
        <v>1</v>
      </c>
      <c r="F20" s="203">
        <f t="shared" ref="F20" si="4">SUM(F16:F19)</f>
        <v>1</v>
      </c>
      <c r="G20" s="203">
        <f t="shared" ref="G20" si="5">SUM(G16:G19)</f>
        <v>1</v>
      </c>
      <c r="H20" s="203">
        <f t="shared" ref="H20" si="6">SUM(H16:H19)</f>
        <v>1.0000000000000002</v>
      </c>
      <c r="I20" s="203">
        <f t="shared" ref="I20" si="7">SUM(I16:I19)</f>
        <v>0.99999999999999989</v>
      </c>
      <c r="J20" s="204">
        <f t="shared" ref="J20" si="8">SUM(J16:J19)</f>
        <v>1</v>
      </c>
    </row>
  </sheetData>
  <sheetProtection algorithmName="SHA-512" hashValue="s6KmBWm0K/KVptSH9zDWD1y6hkQ/nh3Bw1NMuBe6PPMU2EVplxql+Qgad5soeBML48E4nb6PUTBBk1/RjwAqIQ==" saltValue="BHDiWx2At1RuOMq5N3bFiA==" spinCount="100000" sheet="1" objects="1" scenarios="1"/>
  <mergeCells count="2">
    <mergeCell ref="B4:J4"/>
    <mergeCell ref="B14:J14"/>
  </mergeCells>
  <hyperlinks>
    <hyperlink ref="A1" location="Índice!A1" display="ÍNDICE"/>
  </hyperlinks>
  <pageMargins left="0.7" right="0.7" top="0.75" bottom="0.75" header="0.3" footer="0.3"/>
  <ignoredErrors>
    <ignoredError sqref="C10:J10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4" zoomScale="90" zoomScaleNormal="90" workbookViewId="0">
      <selection activeCell="H28" sqref="H28"/>
    </sheetView>
  </sheetViews>
  <sheetFormatPr baseColWidth="10" defaultRowHeight="15" x14ac:dyDescent="0.25"/>
  <cols>
    <col min="2" max="2" width="18" bestFit="1" customWidth="1"/>
    <col min="12" max="12" width="13.28515625" customWidth="1"/>
  </cols>
  <sheetData>
    <row r="1" spans="1:10" x14ac:dyDescent="0.25">
      <c r="A1" s="3" t="s">
        <v>146</v>
      </c>
    </row>
    <row r="2" spans="1:10" x14ac:dyDescent="0.25">
      <c r="A2" s="4" t="s">
        <v>281</v>
      </c>
    </row>
    <row r="4" spans="1:10" x14ac:dyDescent="0.25">
      <c r="B4" s="37"/>
      <c r="C4" s="243" t="s">
        <v>269</v>
      </c>
      <c r="D4" s="244"/>
      <c r="E4" s="244"/>
      <c r="F4" s="244"/>
      <c r="G4" s="244"/>
      <c r="H4" s="244"/>
      <c r="I4" s="244"/>
      <c r="J4" s="245"/>
    </row>
    <row r="5" spans="1:10" ht="15" customHeight="1" thickBot="1" x14ac:dyDescent="0.3">
      <c r="B5" s="104"/>
      <c r="C5" s="111">
        <v>2010</v>
      </c>
      <c r="D5" s="102">
        <v>2011</v>
      </c>
      <c r="E5" s="102">
        <v>2012</v>
      </c>
      <c r="F5" s="102">
        <v>2013</v>
      </c>
      <c r="G5" s="102">
        <v>2014</v>
      </c>
      <c r="H5" s="102">
        <v>2015</v>
      </c>
      <c r="I5" s="102">
        <v>2016</v>
      </c>
      <c r="J5" s="103">
        <v>2017</v>
      </c>
    </row>
    <row r="6" spans="1:10" ht="15.75" thickTop="1" x14ac:dyDescent="0.25">
      <c r="B6" s="108" t="s">
        <v>75</v>
      </c>
      <c r="C6" s="105">
        <v>184519.37485696495</v>
      </c>
      <c r="D6" s="105">
        <v>174727.78805612517</v>
      </c>
      <c r="E6" s="105">
        <v>198172.59691288765</v>
      </c>
      <c r="F6" s="105">
        <v>237401.74027640274</v>
      </c>
      <c r="G6" s="105">
        <v>279101.86685463303</v>
      </c>
      <c r="H6" s="105">
        <v>280209.60345766169</v>
      </c>
      <c r="I6" s="105">
        <v>295588.0912338366</v>
      </c>
      <c r="J6" s="106">
        <v>300876.75326000003</v>
      </c>
    </row>
    <row r="7" spans="1:10" x14ac:dyDescent="0.25">
      <c r="B7" s="109" t="s">
        <v>76</v>
      </c>
      <c r="C7" s="9">
        <v>59479.373502804599</v>
      </c>
      <c r="D7" s="9">
        <v>53104.190229761422</v>
      </c>
      <c r="E7" s="9">
        <v>55839.245797871576</v>
      </c>
      <c r="F7" s="9">
        <v>72338.024472544203</v>
      </c>
      <c r="G7" s="9">
        <v>59901.373848717973</v>
      </c>
      <c r="H7" s="9">
        <v>73125.355839047828</v>
      </c>
      <c r="I7" s="9">
        <v>91561.228915059415</v>
      </c>
      <c r="J7" s="100">
        <v>98816.027740000005</v>
      </c>
    </row>
    <row r="8" spans="1:10" x14ac:dyDescent="0.25">
      <c r="B8" s="109" t="s">
        <v>77</v>
      </c>
      <c r="C8" s="9">
        <v>7794.0706191847567</v>
      </c>
      <c r="D8" s="9">
        <v>8443.005465761642</v>
      </c>
      <c r="E8" s="9">
        <v>11944.709129172003</v>
      </c>
      <c r="F8" s="9">
        <v>4853.5816723931066</v>
      </c>
      <c r="G8" s="9">
        <v>4547.7207222756251</v>
      </c>
      <c r="H8" s="9">
        <v>4155.7323247281947</v>
      </c>
      <c r="I8" s="9">
        <v>9414.3822268325112</v>
      </c>
      <c r="J8" s="100">
        <v>10691.138000000001</v>
      </c>
    </row>
    <row r="9" spans="1:10" x14ac:dyDescent="0.25">
      <c r="B9" s="109" t="s">
        <v>78</v>
      </c>
      <c r="C9" s="9">
        <v>117058.90014045189</v>
      </c>
      <c r="D9" s="9">
        <v>178579.95393718162</v>
      </c>
      <c r="E9" s="9">
        <v>195586.15604803289</v>
      </c>
      <c r="F9" s="9">
        <v>211379.83778164641</v>
      </c>
      <c r="G9" s="9">
        <v>201318.72979776477</v>
      </c>
      <c r="H9" s="9">
        <v>215607.46795689443</v>
      </c>
      <c r="I9" s="9">
        <v>227941.48705007567</v>
      </c>
      <c r="J9" s="100">
        <v>201190.48199999999</v>
      </c>
    </row>
    <row r="10" spans="1:10" x14ac:dyDescent="0.25">
      <c r="B10" s="109" t="s">
        <v>84</v>
      </c>
      <c r="C10" s="9">
        <v>8560.580600797517</v>
      </c>
      <c r="D10" s="9">
        <v>7582.2427404988848</v>
      </c>
      <c r="E10" s="9">
        <v>7770.7977619331232</v>
      </c>
      <c r="F10" s="9">
        <v>11651.225066394381</v>
      </c>
      <c r="G10" s="9">
        <v>12496.845869484168</v>
      </c>
      <c r="H10" s="9">
        <v>15269.286107763779</v>
      </c>
      <c r="I10" s="9">
        <v>25383.705240334137</v>
      </c>
      <c r="J10" s="100">
        <v>28503.472000000002</v>
      </c>
    </row>
    <row r="11" spans="1:10" x14ac:dyDescent="0.25">
      <c r="B11" s="107" t="s">
        <v>85</v>
      </c>
      <c r="C11" s="48">
        <f>SUM(C6:C10)</f>
        <v>377412.29972020368</v>
      </c>
      <c r="D11" s="48">
        <f t="shared" ref="D11:J11" si="0">SUM(D6:D10)</f>
        <v>422437.1804293287</v>
      </c>
      <c r="E11" s="48">
        <f t="shared" si="0"/>
        <v>469313.50564989721</v>
      </c>
      <c r="F11" s="48">
        <f t="shared" si="0"/>
        <v>537624.40926938097</v>
      </c>
      <c r="G11" s="48">
        <f t="shared" si="0"/>
        <v>557366.53709287546</v>
      </c>
      <c r="H11" s="48">
        <f t="shared" si="0"/>
        <v>588367.44568609598</v>
      </c>
      <c r="I11" s="48">
        <f t="shared" si="0"/>
        <v>649888.89466613834</v>
      </c>
      <c r="J11" s="101">
        <f t="shared" si="0"/>
        <v>640077.87299999991</v>
      </c>
    </row>
    <row r="14" spans="1:10" x14ac:dyDescent="0.25">
      <c r="B14" s="110"/>
      <c r="C14" s="243" t="s">
        <v>270</v>
      </c>
      <c r="D14" s="244"/>
      <c r="E14" s="244"/>
      <c r="F14" s="244"/>
      <c r="G14" s="244"/>
      <c r="H14" s="244"/>
      <c r="I14" s="244"/>
      <c r="J14" s="245"/>
    </row>
    <row r="15" spans="1:10" ht="15.75" thickBot="1" x14ac:dyDescent="0.3">
      <c r="B15" s="104"/>
      <c r="C15" s="102">
        <v>2010</v>
      </c>
      <c r="D15" s="102">
        <v>2011</v>
      </c>
      <c r="E15" s="102">
        <v>2012</v>
      </c>
      <c r="F15" s="102">
        <v>2013</v>
      </c>
      <c r="G15" s="102">
        <v>2014</v>
      </c>
      <c r="H15" s="102">
        <v>2015</v>
      </c>
      <c r="I15" s="102">
        <v>2016</v>
      </c>
      <c r="J15" s="103">
        <v>2017</v>
      </c>
    </row>
    <row r="16" spans="1:10" ht="15.75" thickTop="1" x14ac:dyDescent="0.25">
      <c r="B16" s="108" t="s">
        <v>75</v>
      </c>
      <c r="C16" s="197">
        <f>C6/$C$11</f>
        <v>0.48890662809282903</v>
      </c>
      <c r="D16" s="197">
        <v>0.41361839381312726</v>
      </c>
      <c r="E16" s="197">
        <v>0.4222605881295951</v>
      </c>
      <c r="F16" s="197">
        <v>0.44157544966945633</v>
      </c>
      <c r="G16" s="197">
        <v>0.500751028776106</v>
      </c>
      <c r="H16" s="197">
        <v>0.47624933281430781</v>
      </c>
      <c r="I16" s="197">
        <v>0.45482865403583556</v>
      </c>
      <c r="J16" s="198">
        <v>0.47006273135143989</v>
      </c>
    </row>
    <row r="17" spans="2:10" x14ac:dyDescent="0.25">
      <c r="B17" s="109" t="s">
        <v>78</v>
      </c>
      <c r="C17" s="14">
        <v>0.3101618580720184</v>
      </c>
      <c r="D17" s="14">
        <v>0.4227373020426099</v>
      </c>
      <c r="E17" s="14">
        <v>0.4167494727797969</v>
      </c>
      <c r="F17" s="14">
        <v>0.39317381081879571</v>
      </c>
      <c r="G17" s="14">
        <v>0.36119629794750041</v>
      </c>
      <c r="H17" s="14">
        <v>0.36645036964183886</v>
      </c>
      <c r="I17" s="14">
        <v>0.35073916314137671</v>
      </c>
      <c r="J17" s="22">
        <v>0.3143218825188166</v>
      </c>
    </row>
    <row r="18" spans="2:10" x14ac:dyDescent="0.25">
      <c r="B18" s="109" t="s">
        <v>76</v>
      </c>
      <c r="C18" s="14">
        <v>0.15759786723140687</v>
      </c>
      <c r="D18" s="14">
        <v>0.12570908217830379</v>
      </c>
      <c r="E18" s="14">
        <v>0.11898069227849378</v>
      </c>
      <c r="F18" s="14">
        <v>0.1345512280047885</v>
      </c>
      <c r="G18" s="14">
        <v>0.10747213882116581</v>
      </c>
      <c r="H18" s="14">
        <v>0.124285183307136</v>
      </c>
      <c r="I18" s="14">
        <v>0.14088751118311746</v>
      </c>
      <c r="J18" s="22">
        <v>0.15438125876286934</v>
      </c>
    </row>
    <row r="19" spans="2:10" x14ac:dyDescent="0.25">
      <c r="B19" s="109" t="s">
        <v>77</v>
      </c>
      <c r="C19" s="14">
        <v>2.0651342377985365E-2</v>
      </c>
      <c r="D19" s="14">
        <v>1.9986416577207764E-2</v>
      </c>
      <c r="E19" s="14">
        <v>2.5451449799279005E-2</v>
      </c>
      <c r="F19" s="14">
        <v>9.0278298170818009E-3</v>
      </c>
      <c r="G19" s="14">
        <v>8.1592998854859971E-3</v>
      </c>
      <c r="H19" s="14">
        <v>7.0631581594086841E-3</v>
      </c>
      <c r="I19" s="14">
        <v>1.4486141099039519E-2</v>
      </c>
      <c r="J19" s="22">
        <v>1.6702870777099966E-2</v>
      </c>
    </row>
    <row r="20" spans="2:10" x14ac:dyDescent="0.25">
      <c r="B20" s="109" t="s">
        <v>84</v>
      </c>
      <c r="C20" s="14">
        <v>2.2682304225760376E-2</v>
      </c>
      <c r="D20" s="14">
        <v>1.7948805388751404E-2</v>
      </c>
      <c r="E20" s="14">
        <v>1.6557797012835284E-2</v>
      </c>
      <c r="F20" s="14">
        <v>2.1671681689877372E-2</v>
      </c>
      <c r="G20" s="14">
        <v>2.2421234569742005E-2</v>
      </c>
      <c r="H20" s="14">
        <v>2.5951956077308536E-2</v>
      </c>
      <c r="I20" s="14">
        <v>3.905853054063077E-2</v>
      </c>
      <c r="J20" s="22">
        <v>4.453125658977436E-2</v>
      </c>
    </row>
    <row r="21" spans="2:10" x14ac:dyDescent="0.25">
      <c r="B21" s="107" t="s">
        <v>85</v>
      </c>
      <c r="C21" s="203">
        <f>SUM(C16:C20)</f>
        <v>1</v>
      </c>
      <c r="D21" s="203">
        <f t="shared" ref="D21:J21" si="1">SUM(D16:D20)</f>
        <v>1.0000000000000002</v>
      </c>
      <c r="E21" s="203">
        <f t="shared" si="1"/>
        <v>1</v>
      </c>
      <c r="F21" s="203">
        <f t="shared" si="1"/>
        <v>0.99999999999999967</v>
      </c>
      <c r="G21" s="203">
        <f t="shared" si="1"/>
        <v>1.0000000000000002</v>
      </c>
      <c r="H21" s="203">
        <f t="shared" si="1"/>
        <v>0.99999999999999989</v>
      </c>
      <c r="I21" s="203">
        <f t="shared" si="1"/>
        <v>1</v>
      </c>
      <c r="J21" s="204">
        <f t="shared" si="1"/>
        <v>1.0000000000000002</v>
      </c>
    </row>
    <row r="22" spans="2:10" x14ac:dyDescent="0.25">
      <c r="B22" s="227" t="s">
        <v>370</v>
      </c>
      <c r="C22" s="227"/>
      <c r="D22" s="227"/>
      <c r="E22" s="227"/>
      <c r="F22" s="227"/>
      <c r="G22" s="227"/>
      <c r="H22" s="227"/>
      <c r="I22" s="227"/>
      <c r="J22" s="227"/>
    </row>
    <row r="23" spans="2:10" x14ac:dyDescent="0.25">
      <c r="B23" s="227" t="s">
        <v>371</v>
      </c>
      <c r="C23" s="227"/>
      <c r="D23" s="227"/>
      <c r="E23" s="227"/>
      <c r="F23" s="227"/>
      <c r="G23" s="227"/>
      <c r="H23" s="227"/>
      <c r="I23" s="227"/>
      <c r="J23" s="227"/>
    </row>
    <row r="30" spans="2:10" x14ac:dyDescent="0.25">
      <c r="B30" s="222"/>
    </row>
  </sheetData>
  <sheetProtection algorithmName="SHA-512" hashValue="phB8D7sqacOG0E8IZTCcz5TUVnGGqdzTgbNnp82820f1GbovVJxI+yl3gNhnYOju2FDTMUvYjiCqJSmhnNQolw==" saltValue="asK4naj/e+DKkhy983+69g==" spinCount="100000" sheet="1" objects="1" scenarios="1"/>
  <mergeCells count="2">
    <mergeCell ref="C4:J4"/>
    <mergeCell ref="C14:J14"/>
  </mergeCells>
  <hyperlinks>
    <hyperlink ref="A1" location="Índice!A1" display="ÍNDICE"/>
  </hyperlinks>
  <pageMargins left="0.7" right="0.7" top="0.75" bottom="0.75" header="0.3" footer="0.3"/>
  <ignoredErrors>
    <ignoredError sqref="C11:J11 C21:J21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90" zoomScaleNormal="90" workbookViewId="0">
      <selection activeCell="C13" sqref="C13"/>
    </sheetView>
  </sheetViews>
  <sheetFormatPr baseColWidth="10" defaultRowHeight="15" x14ac:dyDescent="0.25"/>
  <cols>
    <col min="2" max="2" width="20.7109375" bestFit="1" customWidth="1"/>
    <col min="3" max="3" width="12.140625" bestFit="1" customWidth="1"/>
    <col min="4" max="4" width="18.140625" bestFit="1" customWidth="1"/>
    <col min="5" max="5" width="11.5703125" bestFit="1" customWidth="1"/>
    <col min="6" max="6" width="12.140625" bestFit="1" customWidth="1"/>
    <col min="7" max="7" width="12.85546875" bestFit="1" customWidth="1"/>
    <col min="8" max="8" width="12.140625" bestFit="1" customWidth="1"/>
    <col min="9" max="9" width="11.42578125" customWidth="1"/>
  </cols>
  <sheetData>
    <row r="1" spans="1:9" x14ac:dyDescent="0.25">
      <c r="A1" s="3" t="s">
        <v>146</v>
      </c>
    </row>
    <row r="2" spans="1:9" x14ac:dyDescent="0.25">
      <c r="A2" s="4" t="s">
        <v>283</v>
      </c>
    </row>
    <row r="4" spans="1:9" x14ac:dyDescent="0.25">
      <c r="B4" s="95" t="s">
        <v>185</v>
      </c>
      <c r="C4" s="228" t="s">
        <v>326</v>
      </c>
      <c r="D4" s="229"/>
      <c r="E4" s="229"/>
      <c r="F4" s="229"/>
      <c r="G4" s="229"/>
      <c r="H4" s="229"/>
      <c r="I4" s="230"/>
    </row>
    <row r="5" spans="1:9" ht="15.75" thickBot="1" x14ac:dyDescent="0.3">
      <c r="B5" s="172" t="s">
        <v>327</v>
      </c>
      <c r="C5" s="35" t="s">
        <v>75</v>
      </c>
      <c r="D5" s="35" t="s">
        <v>76</v>
      </c>
      <c r="E5" s="35" t="s">
        <v>77</v>
      </c>
      <c r="F5" s="35" t="s">
        <v>78</v>
      </c>
      <c r="G5" s="35" t="s">
        <v>84</v>
      </c>
      <c r="H5" s="173" t="s">
        <v>85</v>
      </c>
      <c r="I5" s="24" t="s">
        <v>329</v>
      </c>
    </row>
    <row r="6" spans="1:9" ht="15.75" thickTop="1" x14ac:dyDescent="0.25">
      <c r="B6" s="51" t="s">
        <v>83</v>
      </c>
      <c r="C6" s="9">
        <v>80813.067999999999</v>
      </c>
      <c r="D6" s="9">
        <v>1.1399999999999999</v>
      </c>
      <c r="E6" s="9">
        <v>10</v>
      </c>
      <c r="F6" s="9">
        <v>1661.6690000000001</v>
      </c>
      <c r="G6" s="9">
        <v>1436.6869999999999</v>
      </c>
      <c r="H6" s="171">
        <f>SUM(C6:G6)</f>
        <v>83922.563999999998</v>
      </c>
      <c r="I6" s="168">
        <f>H6/$H$10</f>
        <v>0.13111305286442859</v>
      </c>
    </row>
    <row r="7" spans="1:9" x14ac:dyDescent="0.25">
      <c r="B7" s="51" t="s">
        <v>76</v>
      </c>
      <c r="C7" s="9">
        <v>164522.53125999999</v>
      </c>
      <c r="D7" s="9">
        <v>97825.739740000005</v>
      </c>
      <c r="E7" s="9">
        <v>1247.7180000000001</v>
      </c>
      <c r="F7" s="9">
        <v>7500.2520000000004</v>
      </c>
      <c r="G7" s="9">
        <v>22268.743999999999</v>
      </c>
      <c r="H7" s="171">
        <f t="shared" ref="H7:H9" si="0">SUM(C7:G7)</f>
        <v>293364.98499999999</v>
      </c>
      <c r="I7" s="168">
        <f t="shared" ref="I7:I10" si="1">H7/$H$10</f>
        <v>0.45832702140603448</v>
      </c>
    </row>
    <row r="8" spans="1:9" x14ac:dyDescent="0.25">
      <c r="B8" s="51" t="s">
        <v>77</v>
      </c>
      <c r="C8" s="9">
        <v>27052.612000000001</v>
      </c>
      <c r="D8" s="9">
        <v>855.21900000000005</v>
      </c>
      <c r="E8" s="9">
        <v>9353.4069999999992</v>
      </c>
      <c r="F8" s="9">
        <v>3399.123</v>
      </c>
      <c r="G8" s="9">
        <v>2992.3310000000001</v>
      </c>
      <c r="H8" s="171">
        <f t="shared" si="0"/>
        <v>43652.691999999995</v>
      </c>
      <c r="I8" s="168">
        <f t="shared" si="1"/>
        <v>6.8199033026095562E-2</v>
      </c>
    </row>
    <row r="9" spans="1:9" x14ac:dyDescent="0.25">
      <c r="B9" s="51" t="s">
        <v>78</v>
      </c>
      <c r="C9" s="9">
        <v>28488.542000000001</v>
      </c>
      <c r="D9" s="9">
        <v>133.929</v>
      </c>
      <c r="E9" s="9">
        <v>80.013000000000005</v>
      </c>
      <c r="F9" s="9">
        <v>188629.43799999999</v>
      </c>
      <c r="G9" s="9">
        <v>1805.71</v>
      </c>
      <c r="H9" s="171">
        <f t="shared" si="0"/>
        <v>219137.63199999998</v>
      </c>
      <c r="I9" s="170">
        <f t="shared" si="1"/>
        <v>0.34236089270344144</v>
      </c>
    </row>
    <row r="10" spans="1:9" x14ac:dyDescent="0.25">
      <c r="B10" s="174" t="s">
        <v>85</v>
      </c>
      <c r="C10" s="175">
        <f>SUM(C6:C9)</f>
        <v>300876.75326000003</v>
      </c>
      <c r="D10" s="175">
        <f t="shared" ref="D10:G10" si="2">SUM(D6:D9)</f>
        <v>98816.027740000005</v>
      </c>
      <c r="E10" s="175">
        <f t="shared" si="2"/>
        <v>10691.138000000001</v>
      </c>
      <c r="F10" s="175">
        <f t="shared" si="2"/>
        <v>201190.48199999999</v>
      </c>
      <c r="G10" s="175">
        <f t="shared" si="2"/>
        <v>28503.471999999994</v>
      </c>
      <c r="H10" s="176">
        <f>SUM(H6:H9)</f>
        <v>640077.87299999991</v>
      </c>
      <c r="I10" s="200">
        <f t="shared" si="1"/>
        <v>1</v>
      </c>
    </row>
    <row r="11" spans="1:9" x14ac:dyDescent="0.25">
      <c r="B11" s="50" t="s">
        <v>328</v>
      </c>
      <c r="C11" s="177">
        <f>C10/$H$10</f>
        <v>0.47006273135143989</v>
      </c>
      <c r="D11" s="177">
        <f t="shared" ref="D11:H11" si="3">D10/$H$10</f>
        <v>0.15438125876286934</v>
      </c>
      <c r="E11" s="177">
        <f t="shared" si="3"/>
        <v>1.6702870777099966E-2</v>
      </c>
      <c r="F11" s="177">
        <f t="shared" si="3"/>
        <v>0.3143218825188166</v>
      </c>
      <c r="G11" s="177">
        <f t="shared" si="3"/>
        <v>4.4531256589774346E-2</v>
      </c>
      <c r="H11" s="200">
        <f t="shared" si="3"/>
        <v>1</v>
      </c>
      <c r="I11" s="178"/>
    </row>
    <row r="14" spans="1:9" x14ac:dyDescent="0.25">
      <c r="B14" s="52" t="s">
        <v>177</v>
      </c>
      <c r="C14" s="229" t="s">
        <v>326</v>
      </c>
      <c r="D14" s="229"/>
      <c r="E14" s="229"/>
      <c r="F14" s="229"/>
      <c r="G14" s="229"/>
      <c r="H14" s="238"/>
    </row>
    <row r="15" spans="1:9" ht="15.75" thickBot="1" x14ac:dyDescent="0.3">
      <c r="B15" s="97" t="s">
        <v>327</v>
      </c>
      <c r="C15" s="63" t="s">
        <v>75</v>
      </c>
      <c r="D15" s="85" t="s">
        <v>76</v>
      </c>
      <c r="E15" s="85" t="s">
        <v>77</v>
      </c>
      <c r="F15" s="85" t="s">
        <v>78</v>
      </c>
      <c r="G15" s="85" t="s">
        <v>84</v>
      </c>
      <c r="H15" s="24" t="s">
        <v>85</v>
      </c>
    </row>
    <row r="16" spans="1:9" ht="15.75" thickTop="1" x14ac:dyDescent="0.25">
      <c r="B16" s="56" t="s">
        <v>83</v>
      </c>
      <c r="C16" s="167">
        <f t="shared" ref="C16:G19" si="4">C6/$H6</f>
        <v>0.96294803385654426</v>
      </c>
      <c r="D16" s="14">
        <f t="shared" si="4"/>
        <v>1.3583951033717224E-5</v>
      </c>
      <c r="E16" s="14">
        <f t="shared" si="4"/>
        <v>1.1915746520804584E-4</v>
      </c>
      <c r="F16" s="14">
        <f t="shared" si="4"/>
        <v>1.9800026605478832E-2</v>
      </c>
      <c r="G16" s="14">
        <f t="shared" si="4"/>
        <v>1.7119198121735173E-2</v>
      </c>
      <c r="H16" s="205">
        <f>SUM(C16:G16)</f>
        <v>1</v>
      </c>
    </row>
    <row r="17" spans="2:10" x14ac:dyDescent="0.25">
      <c r="B17" s="56" t="s">
        <v>76</v>
      </c>
      <c r="C17" s="167">
        <f t="shared" si="4"/>
        <v>0.56081175215917467</v>
      </c>
      <c r="D17" s="14">
        <f t="shared" si="4"/>
        <v>0.33346085845930118</v>
      </c>
      <c r="E17" s="14">
        <f t="shared" si="4"/>
        <v>4.2531251642045831E-3</v>
      </c>
      <c r="F17" s="14">
        <f t="shared" si="4"/>
        <v>2.5566282220081584E-2</v>
      </c>
      <c r="G17" s="14">
        <f t="shared" si="4"/>
        <v>7.5907981997238014E-2</v>
      </c>
      <c r="H17" s="205">
        <f t="shared" ref="H17:H19" si="5">SUM(C17:G17)</f>
        <v>1</v>
      </c>
    </row>
    <row r="18" spans="2:10" x14ac:dyDescent="0.25">
      <c r="B18" s="56" t="s">
        <v>77</v>
      </c>
      <c r="C18" s="167">
        <f t="shared" si="4"/>
        <v>0.61972379618649875</v>
      </c>
      <c r="D18" s="14">
        <f t="shared" si="4"/>
        <v>1.9591437797238258E-2</v>
      </c>
      <c r="E18" s="14">
        <f t="shared" si="4"/>
        <v>0.21426873284240983</v>
      </c>
      <c r="F18" s="14">
        <f t="shared" si="4"/>
        <v>7.7867431406063128E-2</v>
      </c>
      <c r="G18" s="14">
        <f t="shared" si="4"/>
        <v>6.8548601767790179E-2</v>
      </c>
      <c r="H18" s="205">
        <f t="shared" si="5"/>
        <v>1.0000000000000002</v>
      </c>
    </row>
    <row r="19" spans="2:10" x14ac:dyDescent="0.25">
      <c r="B19" s="36" t="s">
        <v>78</v>
      </c>
      <c r="C19" s="169">
        <f t="shared" si="4"/>
        <v>0.13000296544228426</v>
      </c>
      <c r="D19" s="165">
        <f t="shared" si="4"/>
        <v>6.111638552341389E-4</v>
      </c>
      <c r="E19" s="165">
        <f t="shared" si="4"/>
        <v>3.6512669809263986E-4</v>
      </c>
      <c r="F19" s="165">
        <f t="shared" si="4"/>
        <v>0.86078067139102798</v>
      </c>
      <c r="G19" s="165">
        <f t="shared" si="4"/>
        <v>8.2400726133610869E-3</v>
      </c>
      <c r="H19" s="206">
        <f t="shared" si="5"/>
        <v>1</v>
      </c>
    </row>
    <row r="20" spans="2:10" x14ac:dyDescent="0.25">
      <c r="B20" s="227" t="s">
        <v>370</v>
      </c>
      <c r="C20" s="227"/>
      <c r="D20" s="227"/>
      <c r="E20" s="227"/>
      <c r="F20" s="227"/>
      <c r="G20" s="227"/>
      <c r="H20" s="227"/>
      <c r="I20" s="227"/>
      <c r="J20" s="227"/>
    </row>
    <row r="21" spans="2:10" x14ac:dyDescent="0.25">
      <c r="B21" s="227" t="s">
        <v>371</v>
      </c>
      <c r="C21" s="227"/>
      <c r="D21" s="227"/>
      <c r="E21" s="227"/>
      <c r="F21" s="227"/>
      <c r="G21" s="227"/>
      <c r="H21" s="227"/>
      <c r="I21" s="227"/>
      <c r="J21" s="227"/>
    </row>
  </sheetData>
  <sheetProtection algorithmName="SHA-512" hashValue="FdMta7L88hTzJA3Sa2SpfTpecA2s1+GbXTXCupJ8MVsyv8PY2Jb4Xun6Oo7GWZojH00GhUapcn/80dfjBRiEdg==" saltValue="kFWwTaXrtJPN4UEZUSl4fw==" spinCount="100000" sheet="1" objects="1" scenarios="1"/>
  <mergeCells count="2">
    <mergeCell ref="C14:H14"/>
    <mergeCell ref="C4:I4"/>
  </mergeCells>
  <hyperlinks>
    <hyperlink ref="A1" location="Índice!A1" display="Í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6" zoomScale="90" zoomScaleNormal="90" workbookViewId="0">
      <selection activeCell="D34" sqref="D34"/>
    </sheetView>
  </sheetViews>
  <sheetFormatPr baseColWidth="10" defaultRowHeight="15" x14ac:dyDescent="0.25"/>
  <cols>
    <col min="2" max="2" width="99.85546875" bestFit="1" customWidth="1"/>
    <col min="3" max="3" width="21.85546875" bestFit="1" customWidth="1"/>
    <col min="4" max="4" width="10.5703125" bestFit="1" customWidth="1"/>
  </cols>
  <sheetData>
    <row r="1" spans="1:4" x14ac:dyDescent="0.25">
      <c r="A1" s="3" t="s">
        <v>146</v>
      </c>
    </row>
    <row r="2" spans="1:4" x14ac:dyDescent="0.25">
      <c r="A2" s="4" t="s">
        <v>284</v>
      </c>
    </row>
    <row r="4" spans="1:4" x14ac:dyDescent="0.25">
      <c r="B4" s="231" t="s">
        <v>105</v>
      </c>
      <c r="C4" s="233" t="s">
        <v>87</v>
      </c>
      <c r="D4" s="234"/>
    </row>
    <row r="5" spans="1:4" ht="15.75" thickBot="1" x14ac:dyDescent="0.3">
      <c r="B5" s="232"/>
      <c r="C5" s="26" t="s">
        <v>167</v>
      </c>
      <c r="D5" s="122" t="s">
        <v>168</v>
      </c>
    </row>
    <row r="6" spans="1:4" ht="15.75" thickTop="1" x14ac:dyDescent="0.25">
      <c r="B6" s="130" t="s">
        <v>106</v>
      </c>
      <c r="C6" s="9">
        <v>4820.8090000000002</v>
      </c>
      <c r="D6" s="22">
        <f>C6/$C$34</f>
        <v>2.1999001066142762E-2</v>
      </c>
    </row>
    <row r="7" spans="1:4" x14ac:dyDescent="0.25">
      <c r="B7" s="51" t="s">
        <v>107</v>
      </c>
      <c r="C7" s="9">
        <v>21219.886999999999</v>
      </c>
      <c r="D7" s="22">
        <f t="shared" ref="D7:D33" si="0">C7/$C$34</f>
        <v>9.6833605466723302E-2</v>
      </c>
    </row>
    <row r="8" spans="1:4" x14ac:dyDescent="0.25">
      <c r="B8" s="51" t="s">
        <v>108</v>
      </c>
      <c r="C8" s="9">
        <v>27251.86</v>
      </c>
      <c r="D8" s="22">
        <f t="shared" si="0"/>
        <v>0.12435956230466158</v>
      </c>
    </row>
    <row r="9" spans="1:4" x14ac:dyDescent="0.25">
      <c r="B9" s="51" t="s">
        <v>109</v>
      </c>
      <c r="C9" s="9">
        <v>34471.947</v>
      </c>
      <c r="D9" s="22">
        <f t="shared" si="0"/>
        <v>0.15730728987707598</v>
      </c>
    </row>
    <row r="10" spans="1:4" x14ac:dyDescent="0.25">
      <c r="B10" s="51" t="s">
        <v>110</v>
      </c>
      <c r="C10" s="9">
        <v>12552.953</v>
      </c>
      <c r="D10" s="22">
        <f t="shared" si="0"/>
        <v>5.7283419946784861E-2</v>
      </c>
    </row>
    <row r="11" spans="1:4" x14ac:dyDescent="0.25">
      <c r="B11" s="51" t="s">
        <v>111</v>
      </c>
      <c r="C11" s="9">
        <v>18406.537</v>
      </c>
      <c r="D11" s="22">
        <f t="shared" si="0"/>
        <v>8.3995326736030454E-2</v>
      </c>
    </row>
    <row r="12" spans="1:4" x14ac:dyDescent="0.25">
      <c r="B12" s="51" t="s">
        <v>112</v>
      </c>
      <c r="C12" s="9">
        <v>802.59</v>
      </c>
      <c r="D12" s="22">
        <f t="shared" si="0"/>
        <v>3.6624928026967093E-3</v>
      </c>
    </row>
    <row r="13" spans="1:4" x14ac:dyDescent="0.25">
      <c r="B13" s="51" t="s">
        <v>113</v>
      </c>
      <c r="C13" s="9">
        <v>377.31700000000001</v>
      </c>
      <c r="D13" s="22">
        <f t="shared" si="0"/>
        <v>1.7218265824831037E-3</v>
      </c>
    </row>
    <row r="14" spans="1:4" x14ac:dyDescent="0.25">
      <c r="B14" s="51" t="s">
        <v>114</v>
      </c>
      <c r="C14" s="9">
        <v>1381.1849999999999</v>
      </c>
      <c r="D14" s="22">
        <f t="shared" si="0"/>
        <v>6.3028197731004052E-3</v>
      </c>
    </row>
    <row r="15" spans="1:4" x14ac:dyDescent="0.25">
      <c r="B15" s="51" t="s">
        <v>115</v>
      </c>
      <c r="C15" s="9">
        <v>1054.546</v>
      </c>
      <c r="D15" s="22">
        <f t="shared" si="0"/>
        <v>4.8122542457700746E-3</v>
      </c>
    </row>
    <row r="16" spans="1:4" x14ac:dyDescent="0.25">
      <c r="B16" s="51" t="s">
        <v>116</v>
      </c>
      <c r="C16" s="9">
        <v>23953.483</v>
      </c>
      <c r="D16" s="22">
        <f t="shared" si="0"/>
        <v>0.10930793940494896</v>
      </c>
    </row>
    <row r="17" spans="2:4" x14ac:dyDescent="0.25">
      <c r="B17" s="51" t="s">
        <v>117</v>
      </c>
      <c r="C17" s="9">
        <v>532.19100000000003</v>
      </c>
      <c r="D17" s="22">
        <f t="shared" si="0"/>
        <v>2.4285696397412931E-3</v>
      </c>
    </row>
    <row r="18" spans="2:4" x14ac:dyDescent="0.25">
      <c r="B18" s="51" t="s">
        <v>118</v>
      </c>
      <c r="C18" s="9">
        <v>0</v>
      </c>
      <c r="D18" s="22">
        <f t="shared" si="0"/>
        <v>0</v>
      </c>
    </row>
    <row r="19" spans="2:4" x14ac:dyDescent="0.25">
      <c r="B19" s="51" t="s">
        <v>119</v>
      </c>
      <c r="C19" s="9">
        <v>979.89099999999996</v>
      </c>
      <c r="D19" s="22">
        <f t="shared" si="0"/>
        <v>4.4715779350942338E-3</v>
      </c>
    </row>
    <row r="20" spans="2:4" x14ac:dyDescent="0.25">
      <c r="B20" s="51" t="s">
        <v>120</v>
      </c>
      <c r="C20" s="9">
        <v>11778.793</v>
      </c>
      <c r="D20" s="22">
        <f t="shared" si="0"/>
        <v>5.3750662962352355E-2</v>
      </c>
    </row>
    <row r="21" spans="2:4" x14ac:dyDescent="0.25">
      <c r="B21" s="51" t="s">
        <v>121</v>
      </c>
      <c r="C21" s="9">
        <v>1296.2670000000001</v>
      </c>
      <c r="D21" s="22">
        <f t="shared" si="0"/>
        <v>5.9153098815998891E-3</v>
      </c>
    </row>
    <row r="22" spans="2:4" x14ac:dyDescent="0.25">
      <c r="B22" s="51" t="s">
        <v>122</v>
      </c>
      <c r="C22" s="9">
        <v>51.320999999999998</v>
      </c>
      <c r="D22" s="22">
        <f t="shared" si="0"/>
        <v>2.3419528417647592E-4</v>
      </c>
    </row>
    <row r="23" spans="2:4" x14ac:dyDescent="0.25">
      <c r="B23" s="51" t="s">
        <v>123</v>
      </c>
      <c r="C23" s="9">
        <v>1540.29</v>
      </c>
      <c r="D23" s="22">
        <f t="shared" si="0"/>
        <v>7.0288703311350929E-3</v>
      </c>
    </row>
    <row r="24" spans="2:4" x14ac:dyDescent="0.25">
      <c r="B24" s="51" t="s">
        <v>124</v>
      </c>
      <c r="C24" s="9">
        <v>4055.6109999999999</v>
      </c>
      <c r="D24" s="22">
        <f t="shared" si="0"/>
        <v>1.8507140754354778E-2</v>
      </c>
    </row>
    <row r="25" spans="2:4" x14ac:dyDescent="0.25">
      <c r="B25" s="51" t="s">
        <v>125</v>
      </c>
      <c r="C25" s="9">
        <v>13774.045</v>
      </c>
      <c r="D25" s="22">
        <f t="shared" si="0"/>
        <v>6.2855680579773726E-2</v>
      </c>
    </row>
    <row r="26" spans="2:4" x14ac:dyDescent="0.25">
      <c r="B26" s="51" t="s">
        <v>126</v>
      </c>
      <c r="C26" s="9">
        <v>32330.911</v>
      </c>
      <c r="D26" s="22">
        <f t="shared" si="0"/>
        <v>0.14753700998284039</v>
      </c>
    </row>
    <row r="27" spans="2:4" x14ac:dyDescent="0.25">
      <c r="B27" s="51" t="s">
        <v>127</v>
      </c>
      <c r="C27" s="9">
        <v>988.42600000000004</v>
      </c>
      <c r="D27" s="22">
        <f t="shared" si="0"/>
        <v>4.5105260606265931E-3</v>
      </c>
    </row>
    <row r="28" spans="2:4" x14ac:dyDescent="0.25">
      <c r="B28" s="51" t="s">
        <v>128</v>
      </c>
      <c r="C28" s="9">
        <v>0</v>
      </c>
      <c r="D28" s="22">
        <f t="shared" si="0"/>
        <v>0</v>
      </c>
    </row>
    <row r="29" spans="2:4" x14ac:dyDescent="0.25">
      <c r="B29" s="51" t="s">
        <v>129</v>
      </c>
      <c r="C29" s="9">
        <v>52.042999999999999</v>
      </c>
      <c r="D29" s="22">
        <f t="shared" si="0"/>
        <v>2.3749001723264037E-4</v>
      </c>
    </row>
    <row r="30" spans="2:4" x14ac:dyDescent="0.25">
      <c r="B30" s="51" t="s">
        <v>130</v>
      </c>
      <c r="C30" s="9">
        <v>0</v>
      </c>
      <c r="D30" s="22">
        <f t="shared" si="0"/>
        <v>0</v>
      </c>
    </row>
    <row r="31" spans="2:4" x14ac:dyDescent="0.25">
      <c r="B31" s="51" t="s">
        <v>131</v>
      </c>
      <c r="C31" s="9">
        <v>5191.1859999999997</v>
      </c>
      <c r="D31" s="22">
        <f t="shared" si="0"/>
        <v>2.3689158053875475E-2</v>
      </c>
    </row>
    <row r="32" spans="2:4" x14ac:dyDescent="0.25">
      <c r="B32" s="51" t="s">
        <v>132</v>
      </c>
      <c r="C32" s="9">
        <v>0</v>
      </c>
      <c r="D32" s="22">
        <f t="shared" si="0"/>
        <v>0</v>
      </c>
    </row>
    <row r="33" spans="2:4" x14ac:dyDescent="0.25">
      <c r="B33" s="51" t="s">
        <v>133</v>
      </c>
      <c r="C33" s="9">
        <v>273.54300000000001</v>
      </c>
      <c r="D33" s="22">
        <f t="shared" si="0"/>
        <v>1.2482703107789357E-3</v>
      </c>
    </row>
    <row r="34" spans="2:4" x14ac:dyDescent="0.25">
      <c r="B34" s="50" t="s">
        <v>80</v>
      </c>
      <c r="C34" s="20">
        <f>SUM(C6:C33)</f>
        <v>219137.63199999998</v>
      </c>
      <c r="D34" s="199">
        <f>SUM(D6:D33)</f>
        <v>1</v>
      </c>
    </row>
  </sheetData>
  <sheetProtection algorithmName="SHA-512" hashValue="lQNoNHayWNbL//6pXksKDDUVXZGWVSJUzDufEYKffMG5DY8dUx3uRcK9shxoSLezb8GG7+KtHnNaOtAWG2qyIg==" saltValue="3y+HHz2xIk44K3zNPoz5fg==" spinCount="100000" sheet="1" objects="1" scenarios="1"/>
  <mergeCells count="2">
    <mergeCell ref="B4:B5"/>
    <mergeCell ref="C4:D4"/>
  </mergeCells>
  <hyperlinks>
    <hyperlink ref="A1" location="Í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40" zoomScale="90" zoomScaleNormal="90" workbookViewId="0">
      <selection activeCell="C46" sqref="C46"/>
    </sheetView>
  </sheetViews>
  <sheetFormatPr baseColWidth="10" defaultRowHeight="15" x14ac:dyDescent="0.25"/>
  <cols>
    <col min="1" max="1" width="15.42578125" customWidth="1"/>
    <col min="2" max="2" width="38.28515625" customWidth="1"/>
    <col min="3" max="10" width="13.140625" bestFit="1" customWidth="1"/>
  </cols>
  <sheetData>
    <row r="1" spans="1:10" x14ac:dyDescent="0.25">
      <c r="A1" s="3" t="s">
        <v>146</v>
      </c>
    </row>
    <row r="2" spans="1:10" x14ac:dyDescent="0.25">
      <c r="A2" s="4" t="s">
        <v>147</v>
      </c>
    </row>
    <row r="4" spans="1:10" x14ac:dyDescent="0.25">
      <c r="B4" s="228" t="s">
        <v>313</v>
      </c>
      <c r="C4" s="229"/>
      <c r="D4" s="229"/>
      <c r="E4" s="229"/>
      <c r="F4" s="229"/>
      <c r="G4" s="229"/>
      <c r="H4" s="229"/>
      <c r="I4" s="229"/>
      <c r="J4" s="230"/>
    </row>
    <row r="5" spans="1:10" ht="15.75" thickBot="1" x14ac:dyDescent="0.3">
      <c r="B5" s="26"/>
      <c r="C5" s="13">
        <v>2010</v>
      </c>
      <c r="D5" s="13">
        <v>2011</v>
      </c>
      <c r="E5" s="13">
        <v>2012</v>
      </c>
      <c r="F5" s="13">
        <v>2013</v>
      </c>
      <c r="G5" s="13">
        <v>2014</v>
      </c>
      <c r="H5" s="13">
        <v>2015</v>
      </c>
      <c r="I5" s="13">
        <v>2016</v>
      </c>
      <c r="J5" s="32">
        <v>2017</v>
      </c>
    </row>
    <row r="6" spans="1:10" ht="15.75" thickTop="1" x14ac:dyDescent="0.25">
      <c r="B6" s="127" t="s">
        <v>151</v>
      </c>
      <c r="C6" s="105">
        <v>111508610.68002701</v>
      </c>
      <c r="D6" s="112">
        <v>122006090.354937</v>
      </c>
      <c r="E6" s="112">
        <v>129947342.29703499</v>
      </c>
      <c r="F6" s="112">
        <v>137876215.76797101</v>
      </c>
      <c r="G6" s="112">
        <v>148623667.00584599</v>
      </c>
      <c r="H6" s="112">
        <v>159605938.77581698</v>
      </c>
      <c r="I6" s="112">
        <v>169263917.95310801</v>
      </c>
      <c r="J6" s="113">
        <v>179776237.89487901</v>
      </c>
    </row>
    <row r="7" spans="1:10" x14ac:dyDescent="0.25">
      <c r="B7" s="128" t="s">
        <v>152</v>
      </c>
      <c r="C7" s="9">
        <v>139645143.14891282</v>
      </c>
      <c r="D7" s="9">
        <v>149926727.62925032</v>
      </c>
      <c r="E7" s="9">
        <v>154522247.46153054</v>
      </c>
      <c r="F7" s="9">
        <v>159165640.89063737</v>
      </c>
      <c r="G7" s="9">
        <v>168549398.15951395</v>
      </c>
      <c r="H7" s="9">
        <v>172853560.40034354</v>
      </c>
      <c r="I7" s="9">
        <v>175673370.02596399</v>
      </c>
      <c r="J7" s="100">
        <v>179776237.89487901</v>
      </c>
    </row>
    <row r="8" spans="1:10" x14ac:dyDescent="0.25">
      <c r="B8" s="128" t="s">
        <v>153</v>
      </c>
      <c r="C8" s="10">
        <v>367392.87900000002</v>
      </c>
      <c r="D8" s="10">
        <v>428780.71539999999</v>
      </c>
      <c r="E8" s="10">
        <v>470675.38549999997</v>
      </c>
      <c r="F8" s="10">
        <v>535924.38399999996</v>
      </c>
      <c r="G8" s="10">
        <v>557298.98399999994</v>
      </c>
      <c r="H8" s="10">
        <v>607407.68300000008</v>
      </c>
      <c r="I8" s="10">
        <v>626156.1814</v>
      </c>
      <c r="J8" s="66">
        <v>640077.87300000002</v>
      </c>
    </row>
    <row r="9" spans="1:10" x14ac:dyDescent="0.25">
      <c r="B9" s="128" t="s">
        <v>148</v>
      </c>
      <c r="C9" s="5"/>
      <c r="D9" s="14">
        <f>D8/C8-1</f>
        <v>0.1670904361758192</v>
      </c>
      <c r="E9" s="14">
        <f t="shared" ref="E9:J9" si="0">E8/D8-1</f>
        <v>9.7706516630341911E-2</v>
      </c>
      <c r="F9" s="14">
        <f t="shared" si="0"/>
        <v>0.13862844862959167</v>
      </c>
      <c r="G9" s="14">
        <f t="shared" si="0"/>
        <v>3.9883611640257E-2</v>
      </c>
      <c r="H9" s="14">
        <f t="shared" si="0"/>
        <v>8.9913494261816496E-2</v>
      </c>
      <c r="I9" s="14">
        <f t="shared" si="0"/>
        <v>3.0866416287987475E-2</v>
      </c>
      <c r="J9" s="22">
        <f t="shared" si="0"/>
        <v>2.2233576883123662E-2</v>
      </c>
    </row>
    <row r="10" spans="1:10" x14ac:dyDescent="0.25">
      <c r="B10" s="128" t="s">
        <v>154</v>
      </c>
      <c r="C10" s="9">
        <v>460095.69007244118</v>
      </c>
      <c r="D10" s="9">
        <v>526905.57777429477</v>
      </c>
      <c r="E10" s="9">
        <v>559686.84781590756</v>
      </c>
      <c r="F10" s="9">
        <v>618676.30739032524</v>
      </c>
      <c r="G10" s="9">
        <v>632015.14429336356</v>
      </c>
      <c r="H10" s="9">
        <v>657823.77163638105</v>
      </c>
      <c r="I10" s="9">
        <v>649866.59814645408</v>
      </c>
      <c r="J10" s="100">
        <v>640077.87300000002</v>
      </c>
    </row>
    <row r="11" spans="1:10" x14ac:dyDescent="0.25">
      <c r="B11" s="129" t="s">
        <v>150</v>
      </c>
      <c r="C11" s="7"/>
      <c r="D11" s="165">
        <f>D10/C10-1</f>
        <v>0.14520867972341689</v>
      </c>
      <c r="E11" s="165">
        <f t="shared" ref="E11:J11" si="1">E10/D10-1</f>
        <v>6.2214695430031997E-2</v>
      </c>
      <c r="F11" s="165">
        <f t="shared" si="1"/>
        <v>0.10539725885039997</v>
      </c>
      <c r="G11" s="165">
        <f t="shared" si="1"/>
        <v>2.1560284018800724E-2</v>
      </c>
      <c r="H11" s="165">
        <f t="shared" si="1"/>
        <v>4.0835457150118382E-2</v>
      </c>
      <c r="I11" s="165">
        <f t="shared" si="1"/>
        <v>-1.2096208487773152E-2</v>
      </c>
      <c r="J11" s="23">
        <f t="shared" si="1"/>
        <v>-1.5062668514389532E-2</v>
      </c>
    </row>
    <row r="12" spans="1:10" x14ac:dyDescent="0.25">
      <c r="B12" s="128"/>
      <c r="C12" s="5"/>
      <c r="D12" s="5"/>
      <c r="E12" s="5"/>
      <c r="F12" s="5"/>
      <c r="G12" s="5"/>
      <c r="H12" s="5"/>
      <c r="I12" s="5"/>
      <c r="J12" s="114"/>
    </row>
    <row r="13" spans="1:10" x14ac:dyDescent="0.25">
      <c r="B13" s="128" t="s">
        <v>149</v>
      </c>
      <c r="C13" s="14">
        <f t="shared" ref="C13:J13" si="2">C8/C6</f>
        <v>3.294748959380641E-3</v>
      </c>
      <c r="D13" s="14">
        <f t="shared" si="2"/>
        <v>3.5144205846823063E-3</v>
      </c>
      <c r="E13" s="14">
        <f t="shared" si="2"/>
        <v>3.6220470321287929E-3</v>
      </c>
      <c r="F13" s="14">
        <f t="shared" si="2"/>
        <v>3.8869966151514911E-3</v>
      </c>
      <c r="G13" s="14">
        <f t="shared" si="2"/>
        <v>3.7497324297487496E-3</v>
      </c>
      <c r="H13" s="14">
        <f t="shared" si="2"/>
        <v>3.8056709396833092E-3</v>
      </c>
      <c r="I13" s="14">
        <f t="shared" si="2"/>
        <v>3.6992891868039297E-3</v>
      </c>
      <c r="J13" s="22">
        <f t="shared" si="2"/>
        <v>3.5604142154441695E-3</v>
      </c>
    </row>
    <row r="14" spans="1:10" x14ac:dyDescent="0.25">
      <c r="B14" s="38"/>
      <c r="C14" s="11"/>
      <c r="D14" s="11"/>
      <c r="E14" s="11"/>
      <c r="F14" s="11"/>
      <c r="G14" s="11"/>
      <c r="H14" s="11"/>
      <c r="I14" s="11"/>
      <c r="J14" s="115"/>
    </row>
    <row r="15" spans="1:10" x14ac:dyDescent="0.25">
      <c r="B15" s="16" t="s">
        <v>314</v>
      </c>
    </row>
    <row r="16" spans="1:10" x14ac:dyDescent="0.25">
      <c r="B16" s="16" t="s">
        <v>372</v>
      </c>
    </row>
    <row r="24" spans="1:1" x14ac:dyDescent="0.25">
      <c r="A24" s="1"/>
    </row>
  </sheetData>
  <sheetProtection algorithmName="SHA-512" hashValue="S0IG3lYDUnK+pqWHUQJZ1zysZQ7X6IP1vV6Qkxifq1rmImAyTUFfGsOpTLjLEL2SUiJhqd8UfHLbvyv0+8JBzg==" saltValue="4p6TQBd1BW7qnYt+cbVWHg==" spinCount="100000" sheet="1" objects="1" scenarios="1"/>
  <mergeCells count="1">
    <mergeCell ref="B4:J4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K1" zoomScale="90" zoomScaleNormal="90" workbookViewId="0">
      <selection activeCell="N46" sqref="N42:N46"/>
    </sheetView>
  </sheetViews>
  <sheetFormatPr baseColWidth="10" defaultRowHeight="15" x14ac:dyDescent="0.25"/>
  <cols>
    <col min="4" max="4" width="18" bestFit="1" customWidth="1"/>
    <col min="6" max="6" width="12.42578125" customWidth="1"/>
    <col min="7" max="7" width="16.28515625" customWidth="1"/>
    <col min="8" max="8" width="15.28515625" customWidth="1"/>
    <col min="10" max="10" width="10.42578125" customWidth="1"/>
    <col min="11" max="11" width="20.42578125" customWidth="1"/>
    <col min="12" max="12" width="18.5703125" customWidth="1"/>
    <col min="13" max="13" width="18.85546875" customWidth="1"/>
    <col min="14" max="14" width="15.42578125" customWidth="1"/>
    <col min="16" max="16" width="10.140625" customWidth="1"/>
    <col min="17" max="17" width="12.42578125" customWidth="1"/>
    <col min="18" max="18" width="13" customWidth="1"/>
    <col min="19" max="19" width="12.5703125" customWidth="1"/>
    <col min="20" max="20" width="13.140625" customWidth="1"/>
  </cols>
  <sheetData>
    <row r="1" spans="1:20" x14ac:dyDescent="0.25">
      <c r="A1" s="3" t="s">
        <v>146</v>
      </c>
    </row>
    <row r="2" spans="1:20" x14ac:dyDescent="0.25">
      <c r="A2" s="4" t="s">
        <v>292</v>
      </c>
    </row>
    <row r="4" spans="1:20" x14ac:dyDescent="0.25">
      <c r="B4" s="246"/>
      <c r="C4" s="228" t="s">
        <v>287</v>
      </c>
      <c r="D4" s="229"/>
      <c r="E4" s="229"/>
      <c r="F4" s="229"/>
      <c r="G4" s="229"/>
      <c r="H4" s="230"/>
      <c r="J4" s="246"/>
      <c r="K4" s="228" t="s">
        <v>331</v>
      </c>
      <c r="L4" s="229"/>
      <c r="M4" s="229"/>
      <c r="N4" s="230"/>
      <c r="P4" s="246"/>
      <c r="Q4" s="228" t="s">
        <v>336</v>
      </c>
      <c r="R4" s="229"/>
      <c r="S4" s="229"/>
      <c r="T4" s="230"/>
    </row>
    <row r="5" spans="1:20" ht="15.75" thickBot="1" x14ac:dyDescent="0.3">
      <c r="B5" s="247"/>
      <c r="C5" s="63" t="s">
        <v>75</v>
      </c>
      <c r="D5" s="85" t="s">
        <v>76</v>
      </c>
      <c r="E5" s="85" t="s">
        <v>77</v>
      </c>
      <c r="F5" s="85" t="s">
        <v>78</v>
      </c>
      <c r="G5" s="85" t="s">
        <v>84</v>
      </c>
      <c r="H5" s="24" t="s">
        <v>85</v>
      </c>
      <c r="J5" s="248"/>
      <c r="K5" s="63" t="s">
        <v>75</v>
      </c>
      <c r="L5" s="85" t="s">
        <v>78</v>
      </c>
      <c r="M5" s="85" t="s">
        <v>234</v>
      </c>
      <c r="N5" s="24" t="s">
        <v>85</v>
      </c>
      <c r="P5" s="248"/>
      <c r="Q5" s="63" t="s">
        <v>188</v>
      </c>
      <c r="R5" s="85" t="s">
        <v>189</v>
      </c>
      <c r="S5" s="85" t="s">
        <v>248</v>
      </c>
      <c r="T5" s="24" t="s">
        <v>85</v>
      </c>
    </row>
    <row r="6" spans="1:20" ht="15.75" thickTop="1" x14ac:dyDescent="0.25">
      <c r="B6" s="140">
        <v>2013</v>
      </c>
      <c r="C6" s="9">
        <v>7477.6034058455625</v>
      </c>
      <c r="D6" s="9">
        <v>2.3088194001276316</v>
      </c>
      <c r="E6" s="9">
        <v>0</v>
      </c>
      <c r="F6" s="9">
        <v>175853.36411425646</v>
      </c>
      <c r="G6" s="9">
        <v>401.51985541799604</v>
      </c>
      <c r="H6" s="53">
        <v>183734.79619492017</v>
      </c>
      <c r="J6" s="73">
        <v>2013</v>
      </c>
      <c r="K6" s="14">
        <v>4.0697807713639275E-2</v>
      </c>
      <c r="L6" s="14">
        <v>0.95710430335524221</v>
      </c>
      <c r="M6" s="14">
        <v>2.1978889311184734E-3</v>
      </c>
      <c r="N6" s="205">
        <f>SUM(K6:M6)</f>
        <v>1</v>
      </c>
      <c r="P6" s="73">
        <v>2013</v>
      </c>
      <c r="Q6" s="14">
        <v>4.0697807713639275E-2</v>
      </c>
      <c r="R6" s="14">
        <v>0.19731955824939071</v>
      </c>
      <c r="S6" s="14">
        <v>0.41952110137625925</v>
      </c>
      <c r="T6" s="168">
        <v>8.3179027094550759E-2</v>
      </c>
    </row>
    <row r="7" spans="1:20" x14ac:dyDescent="0.25">
      <c r="B7" s="73">
        <v>2014</v>
      </c>
      <c r="C7" s="9">
        <v>6251.122017436659</v>
      </c>
      <c r="D7" s="9">
        <v>0</v>
      </c>
      <c r="E7" s="9">
        <v>150.54757466585303</v>
      </c>
      <c r="F7" s="9">
        <v>166283.88226673237</v>
      </c>
      <c r="G7" s="9">
        <v>2694.7528215793291</v>
      </c>
      <c r="H7" s="53">
        <v>175380.30468041421</v>
      </c>
      <c r="J7" s="73">
        <v>2014</v>
      </c>
      <c r="K7" s="14">
        <v>3.5643238440187061E-2</v>
      </c>
      <c r="L7" s="14">
        <v>0.94813315879307114</v>
      </c>
      <c r="M7" s="14">
        <v>1.6223602766741767E-2</v>
      </c>
      <c r="N7" s="205">
        <f t="shared" ref="N7:N10" si="0">SUM(K7:M7)</f>
        <v>0.99999999999999989</v>
      </c>
      <c r="P7" s="73">
        <v>2014</v>
      </c>
      <c r="Q7" s="14">
        <v>3.5643238440187061E-2</v>
      </c>
      <c r="R7" s="14">
        <v>0.2958313279205862</v>
      </c>
      <c r="S7" s="14">
        <v>0.41774016646879064</v>
      </c>
      <c r="T7" s="168">
        <v>9.2984806768997633E-2</v>
      </c>
    </row>
    <row r="8" spans="1:20" x14ac:dyDescent="0.25">
      <c r="B8" s="73">
        <v>2015</v>
      </c>
      <c r="C8" s="9">
        <v>5596.6373238181895</v>
      </c>
      <c r="D8" s="9">
        <v>0</v>
      </c>
      <c r="E8" s="9">
        <v>0</v>
      </c>
      <c r="F8" s="9">
        <v>166566.63513463284</v>
      </c>
      <c r="G8" s="9">
        <v>3161.4205529000424</v>
      </c>
      <c r="H8" s="53">
        <v>175324.69301135108</v>
      </c>
      <c r="J8" s="73">
        <v>2015</v>
      </c>
      <c r="K8" s="14">
        <v>3.1921557811915545E-2</v>
      </c>
      <c r="L8" s="14">
        <v>0.95004663789058397</v>
      </c>
      <c r="M8" s="14">
        <v>1.8031804297500537E-2</v>
      </c>
      <c r="N8" s="205">
        <f t="shared" si="0"/>
        <v>1</v>
      </c>
      <c r="P8" s="73">
        <v>2015</v>
      </c>
      <c r="Q8" s="14">
        <v>3.1921557811915545E-2</v>
      </c>
      <c r="R8" s="14">
        <v>0.28590715893312563</v>
      </c>
      <c r="S8" s="14">
        <v>0.33954440770875022</v>
      </c>
      <c r="T8" s="168">
        <v>9.6547710402128367E-2</v>
      </c>
    </row>
    <row r="9" spans="1:20" x14ac:dyDescent="0.25">
      <c r="B9" s="73">
        <v>2016</v>
      </c>
      <c r="C9" s="9">
        <v>7552.2263733418986</v>
      </c>
      <c r="D9" s="9">
        <v>0</v>
      </c>
      <c r="E9" s="9">
        <v>0</v>
      </c>
      <c r="F9" s="9">
        <v>180478.25972423915</v>
      </c>
      <c r="G9" s="9">
        <v>16.858067471427908</v>
      </c>
      <c r="H9" s="53">
        <v>188047.34416505249</v>
      </c>
      <c r="J9" s="73">
        <v>2016</v>
      </c>
      <c r="K9" s="14">
        <v>4.0161303031821471E-2</v>
      </c>
      <c r="L9" s="14">
        <v>0.95974904897263635</v>
      </c>
      <c r="M9" s="14">
        <v>8.9647995542182645E-5</v>
      </c>
      <c r="N9" s="205">
        <f t="shared" si="0"/>
        <v>1</v>
      </c>
      <c r="P9" s="73">
        <v>2016</v>
      </c>
      <c r="Q9" s="14">
        <v>4.0161303031821471E-2</v>
      </c>
      <c r="R9" s="14">
        <v>0.25446957690163186</v>
      </c>
      <c r="S9" s="14">
        <v>0.40956825861818702</v>
      </c>
      <c r="T9" s="168">
        <v>0.11662462047336589</v>
      </c>
    </row>
    <row r="10" spans="1:20" x14ac:dyDescent="0.25">
      <c r="B10" s="74">
        <v>2017</v>
      </c>
      <c r="C10" s="141">
        <v>10346.721</v>
      </c>
      <c r="D10" s="141">
        <v>0</v>
      </c>
      <c r="E10" s="141">
        <v>0</v>
      </c>
      <c r="F10" s="141">
        <v>155863.78200000001</v>
      </c>
      <c r="G10" s="141">
        <v>486.20600000000002</v>
      </c>
      <c r="H10" s="55">
        <v>166696.709</v>
      </c>
      <c r="J10" s="163">
        <v>2017</v>
      </c>
      <c r="K10" s="165">
        <v>6.2069137789636866E-2</v>
      </c>
      <c r="L10" s="165">
        <v>0.9350141519590528</v>
      </c>
      <c r="M10" s="165">
        <v>2.9167102513103604E-3</v>
      </c>
      <c r="N10" s="206">
        <f t="shared" si="0"/>
        <v>1</v>
      </c>
      <c r="P10" s="163">
        <v>2017</v>
      </c>
      <c r="Q10" s="165">
        <v>6.2069137789636866E-2</v>
      </c>
      <c r="R10" s="165">
        <v>0.22899813511354122</v>
      </c>
      <c r="S10" s="165">
        <v>0.39872712956225653</v>
      </c>
      <c r="T10" s="170">
        <v>0.13000296544228424</v>
      </c>
    </row>
    <row r="13" spans="1:20" x14ac:dyDescent="0.25">
      <c r="B13" s="246"/>
      <c r="C13" s="228" t="s">
        <v>288</v>
      </c>
      <c r="D13" s="229"/>
      <c r="E13" s="229"/>
      <c r="F13" s="229"/>
      <c r="G13" s="229"/>
      <c r="H13" s="230"/>
      <c r="J13" s="246"/>
      <c r="K13" s="228" t="s">
        <v>332</v>
      </c>
      <c r="L13" s="229"/>
      <c r="M13" s="229"/>
      <c r="N13" s="230"/>
    </row>
    <row r="14" spans="1:20" ht="15.75" thickBot="1" x14ac:dyDescent="0.3">
      <c r="B14" s="247"/>
      <c r="C14" s="63" t="s">
        <v>75</v>
      </c>
      <c r="D14" s="85" t="s">
        <v>76</v>
      </c>
      <c r="E14" s="85" t="s">
        <v>77</v>
      </c>
      <c r="F14" s="85" t="s">
        <v>78</v>
      </c>
      <c r="G14" s="85" t="s">
        <v>84</v>
      </c>
      <c r="H14" s="24" t="s">
        <v>85</v>
      </c>
      <c r="J14" s="248"/>
      <c r="K14" s="63" t="s">
        <v>75</v>
      </c>
      <c r="L14" s="85" t="s">
        <v>78</v>
      </c>
      <c r="M14" s="85" t="s">
        <v>234</v>
      </c>
      <c r="N14" s="24" t="s">
        <v>85</v>
      </c>
    </row>
    <row r="15" spans="1:20" ht="15.75" thickTop="1" x14ac:dyDescent="0.25">
      <c r="B15" s="140">
        <v>2013</v>
      </c>
      <c r="C15" s="9">
        <v>2866.3196309891505</v>
      </c>
      <c r="D15" s="9">
        <v>0</v>
      </c>
      <c r="E15" s="9">
        <v>0</v>
      </c>
      <c r="F15" s="9">
        <v>9227.8766799234181</v>
      </c>
      <c r="G15" s="9">
        <v>2432.0861134907459</v>
      </c>
      <c r="H15" s="53">
        <v>14526.282424403315</v>
      </c>
      <c r="J15" s="73">
        <v>2013</v>
      </c>
      <c r="K15" s="14">
        <v>0.19731955824939071</v>
      </c>
      <c r="L15" s="14">
        <v>0.63525383923564083</v>
      </c>
      <c r="M15" s="14">
        <v>0.16742660251496846</v>
      </c>
      <c r="N15" s="205">
        <f>SUM(K15:M15)</f>
        <v>1</v>
      </c>
    </row>
    <row r="16" spans="1:20" x14ac:dyDescent="0.25">
      <c r="B16" s="73">
        <v>2014</v>
      </c>
      <c r="C16" s="9">
        <v>3623.3030444776932</v>
      </c>
      <c r="D16" s="9">
        <v>0</v>
      </c>
      <c r="E16" s="9">
        <v>100.36504977723534</v>
      </c>
      <c r="F16" s="9">
        <v>7724.8064257855249</v>
      </c>
      <c r="G16" s="9">
        <v>799.39344562119118</v>
      </c>
      <c r="H16" s="53">
        <v>12247.867965661644</v>
      </c>
      <c r="J16" s="73">
        <v>2014</v>
      </c>
      <c r="K16" s="14">
        <v>0.2958313279205862</v>
      </c>
      <c r="L16" s="14">
        <v>0.63070621331344678</v>
      </c>
      <c r="M16" s="14">
        <v>7.3462458765966993E-2</v>
      </c>
      <c r="N16" s="205">
        <f t="shared" ref="N16:N19" si="1">SUM(K16:M16)</f>
        <v>1</v>
      </c>
    </row>
    <row r="17" spans="2:14" x14ac:dyDescent="0.25">
      <c r="B17" s="73">
        <v>2015</v>
      </c>
      <c r="C17" s="9">
        <v>4816.190300684897</v>
      </c>
      <c r="D17" s="9">
        <v>20.529387039609173</v>
      </c>
      <c r="E17" s="9">
        <v>0</v>
      </c>
      <c r="F17" s="9">
        <v>11176.472953685519</v>
      </c>
      <c r="G17" s="9">
        <v>832.10188936251711</v>
      </c>
      <c r="H17" s="53">
        <v>16845.294530772542</v>
      </c>
      <c r="J17" s="73">
        <v>2015</v>
      </c>
      <c r="K17" s="14">
        <v>0.28590715893312563</v>
      </c>
      <c r="L17" s="14">
        <v>0.6634774437020754</v>
      </c>
      <c r="M17" s="14">
        <v>5.0615397364798927E-2</v>
      </c>
      <c r="N17" s="205">
        <f t="shared" si="1"/>
        <v>1</v>
      </c>
    </row>
    <row r="18" spans="2:14" x14ac:dyDescent="0.25">
      <c r="B18" s="73">
        <v>2016</v>
      </c>
      <c r="C18" s="9">
        <v>3753.3709344104273</v>
      </c>
      <c r="D18" s="9">
        <v>0</v>
      </c>
      <c r="E18" s="9">
        <v>0</v>
      </c>
      <c r="F18" s="9">
        <v>10249.150801854312</v>
      </c>
      <c r="G18" s="9">
        <v>747.26085114976797</v>
      </c>
      <c r="H18" s="53">
        <v>14749.782587414509</v>
      </c>
      <c r="J18" s="73">
        <v>2016</v>
      </c>
      <c r="K18" s="14">
        <v>0.25446957690163186</v>
      </c>
      <c r="L18" s="14">
        <v>0.69486792372109729</v>
      </c>
      <c r="M18" s="14">
        <v>5.0662499377270853E-2</v>
      </c>
      <c r="N18" s="205">
        <f t="shared" si="1"/>
        <v>1</v>
      </c>
    </row>
    <row r="19" spans="2:14" x14ac:dyDescent="0.25">
      <c r="B19" s="74">
        <v>2017</v>
      </c>
      <c r="C19" s="141">
        <v>3734.3090000000002</v>
      </c>
      <c r="D19" s="141">
        <v>0</v>
      </c>
      <c r="E19" s="141">
        <v>0</v>
      </c>
      <c r="F19" s="141">
        <v>11881.777</v>
      </c>
      <c r="G19" s="141">
        <v>691.07299999999998</v>
      </c>
      <c r="H19" s="55">
        <v>16307.159</v>
      </c>
      <c r="J19" s="163">
        <v>2017</v>
      </c>
      <c r="K19" s="165">
        <v>0.22899813511354122</v>
      </c>
      <c r="L19" s="165">
        <v>0.72862336106491632</v>
      </c>
      <c r="M19" s="165">
        <v>4.2378503821542429E-2</v>
      </c>
      <c r="N19" s="206">
        <f t="shared" si="1"/>
        <v>0.99999999999999989</v>
      </c>
    </row>
    <row r="22" spans="2:14" x14ac:dyDescent="0.25">
      <c r="B22" s="246"/>
      <c r="C22" s="228" t="s">
        <v>289</v>
      </c>
      <c r="D22" s="229"/>
      <c r="E22" s="229"/>
      <c r="F22" s="229"/>
      <c r="G22" s="229"/>
      <c r="H22" s="230"/>
      <c r="J22" s="246"/>
      <c r="K22" s="228" t="s">
        <v>333</v>
      </c>
      <c r="L22" s="229"/>
      <c r="M22" s="229"/>
      <c r="N22" s="230"/>
    </row>
    <row r="23" spans="2:14" ht="15.75" thickBot="1" x14ac:dyDescent="0.3">
      <c r="B23" s="247"/>
      <c r="C23" s="63" t="s">
        <v>75</v>
      </c>
      <c r="D23" s="85" t="s">
        <v>76</v>
      </c>
      <c r="E23" s="85" t="s">
        <v>77</v>
      </c>
      <c r="F23" s="85" t="s">
        <v>78</v>
      </c>
      <c r="G23" s="85" t="s">
        <v>84</v>
      </c>
      <c r="H23" s="59" t="s">
        <v>85</v>
      </c>
      <c r="J23" s="248"/>
      <c r="K23" s="63" t="s">
        <v>75</v>
      </c>
      <c r="L23" s="85" t="s">
        <v>78</v>
      </c>
      <c r="M23" s="85" t="s">
        <v>234</v>
      </c>
      <c r="N23" s="164" t="s">
        <v>85</v>
      </c>
    </row>
    <row r="24" spans="2:14" ht="15.75" thickTop="1" x14ac:dyDescent="0.25">
      <c r="B24" s="140">
        <v>2013</v>
      </c>
      <c r="C24" s="9">
        <v>2714.1845942565401</v>
      </c>
      <c r="D24" s="9">
        <v>40.944603241863426</v>
      </c>
      <c r="E24" s="9">
        <v>0</v>
      </c>
      <c r="F24" s="9">
        <v>5980.1273855264817</v>
      </c>
      <c r="G24" s="9">
        <v>88.914943918315231</v>
      </c>
      <c r="H24" s="142">
        <v>8824.1715269432007</v>
      </c>
      <c r="J24" s="73">
        <v>2013</v>
      </c>
      <c r="K24" s="14">
        <v>0.30758520343458989</v>
      </c>
      <c r="L24" s="14">
        <v>0.67769845217390845</v>
      </c>
      <c r="M24" s="14">
        <v>1.4716344391501596E-2</v>
      </c>
      <c r="N24" s="205">
        <f>SUM(K24:M24)</f>
        <v>0.99999999999999989</v>
      </c>
    </row>
    <row r="25" spans="2:14" x14ac:dyDescent="0.25">
      <c r="B25" s="73">
        <v>2014</v>
      </c>
      <c r="C25" s="9">
        <v>3783.6637126545338</v>
      </c>
      <c r="D25" s="9">
        <v>183.50246711191721</v>
      </c>
      <c r="E25" s="9">
        <v>14.51607499602952</v>
      </c>
      <c r="F25" s="9">
        <v>7660.4548508187518</v>
      </c>
      <c r="G25" s="9">
        <v>556.01897356080656</v>
      </c>
      <c r="H25" s="53">
        <v>12198.156079142038</v>
      </c>
      <c r="J25" s="73">
        <v>2014</v>
      </c>
      <c r="K25" s="14">
        <v>0.31018325131323121</v>
      </c>
      <c r="L25" s="14">
        <v>0.62800105205388979</v>
      </c>
      <c r="M25" s="14">
        <v>6.181569663287903E-2</v>
      </c>
      <c r="N25" s="205">
        <f t="shared" ref="N25:N28" si="2">SUM(K25:M25)</f>
        <v>1</v>
      </c>
    </row>
    <row r="26" spans="2:14" x14ac:dyDescent="0.25">
      <c r="B26" s="73">
        <v>2015</v>
      </c>
      <c r="C26" s="9">
        <v>5628.1017826524248</v>
      </c>
      <c r="D26" s="9">
        <v>122.07924115139612</v>
      </c>
      <c r="E26" s="9">
        <v>7.4510541692609786</v>
      </c>
      <c r="F26" s="9">
        <v>7812.2028660376445</v>
      </c>
      <c r="G26" s="9">
        <v>178.9660903299966</v>
      </c>
      <c r="H26" s="53">
        <v>13748.801034340724</v>
      </c>
      <c r="J26" s="73">
        <v>2015</v>
      </c>
      <c r="K26" s="14">
        <v>0.40935218777222648</v>
      </c>
      <c r="L26" s="14">
        <v>0.56820975491062164</v>
      </c>
      <c r="M26" s="14">
        <v>2.2438057317151844E-2</v>
      </c>
      <c r="N26" s="205">
        <f t="shared" si="2"/>
        <v>1</v>
      </c>
    </row>
    <row r="27" spans="2:14" x14ac:dyDescent="0.25">
      <c r="B27" s="73">
        <v>2016</v>
      </c>
      <c r="C27" s="9">
        <v>10726.439712672691</v>
      </c>
      <c r="D27" s="9">
        <v>81.981084132739682</v>
      </c>
      <c r="E27" s="9">
        <v>42.580553724698206</v>
      </c>
      <c r="F27" s="9">
        <v>14655.401072933397</v>
      </c>
      <c r="G27" s="9">
        <v>416.68476541056583</v>
      </c>
      <c r="H27" s="53">
        <v>25923.087188874091</v>
      </c>
      <c r="J27" s="73">
        <v>2016</v>
      </c>
      <c r="K27" s="14">
        <v>0.41377940962511456</v>
      </c>
      <c r="L27" s="14">
        <v>0.56534165727079511</v>
      </c>
      <c r="M27" s="14">
        <v>2.087893310409035E-2</v>
      </c>
      <c r="N27" s="205">
        <f t="shared" si="2"/>
        <v>1</v>
      </c>
    </row>
    <row r="28" spans="2:14" x14ac:dyDescent="0.25">
      <c r="B28" s="74">
        <v>2017</v>
      </c>
      <c r="C28" s="141">
        <v>7705.0379999999996</v>
      </c>
      <c r="D28" s="141">
        <v>86.539000000000001</v>
      </c>
      <c r="E28" s="141">
        <v>62.012999999999998</v>
      </c>
      <c r="F28" s="141">
        <v>11526.573</v>
      </c>
      <c r="G28" s="141">
        <v>286.565</v>
      </c>
      <c r="H28" s="55">
        <v>19666.727999999999</v>
      </c>
      <c r="J28" s="163">
        <v>2017</v>
      </c>
      <c r="K28" s="165">
        <v>0.39178037139680782</v>
      </c>
      <c r="L28" s="165">
        <v>0.58609510438136936</v>
      </c>
      <c r="M28" s="165">
        <v>2.2124524221822765E-2</v>
      </c>
      <c r="N28" s="206">
        <f t="shared" si="2"/>
        <v>0.99999999999999989</v>
      </c>
    </row>
    <row r="31" spans="2:14" x14ac:dyDescent="0.25">
      <c r="B31" s="246"/>
      <c r="C31" s="228" t="s">
        <v>290</v>
      </c>
      <c r="D31" s="229"/>
      <c r="E31" s="229"/>
      <c r="F31" s="229"/>
      <c r="G31" s="229"/>
      <c r="H31" s="230"/>
      <c r="J31" s="246"/>
      <c r="K31" s="228" t="s">
        <v>334</v>
      </c>
      <c r="L31" s="229"/>
      <c r="M31" s="229"/>
      <c r="N31" s="230"/>
    </row>
    <row r="32" spans="2:14" ht="15.75" thickBot="1" x14ac:dyDescent="0.3">
      <c r="B32" s="247"/>
      <c r="C32" s="63" t="s">
        <v>75</v>
      </c>
      <c r="D32" s="85" t="s">
        <v>76</v>
      </c>
      <c r="E32" s="85" t="s">
        <v>77</v>
      </c>
      <c r="F32" s="85" t="s">
        <v>78</v>
      </c>
      <c r="G32" s="85" t="s">
        <v>84</v>
      </c>
      <c r="H32" s="24" t="s">
        <v>85</v>
      </c>
      <c r="J32" s="248"/>
      <c r="K32" s="63" t="s">
        <v>75</v>
      </c>
      <c r="L32" s="85" t="s">
        <v>78</v>
      </c>
      <c r="M32" s="85" t="s">
        <v>234</v>
      </c>
      <c r="N32" s="24" t="s">
        <v>85</v>
      </c>
    </row>
    <row r="33" spans="2:14" ht="15.75" thickTop="1" x14ac:dyDescent="0.25">
      <c r="B33" s="140">
        <v>2013</v>
      </c>
      <c r="C33" s="9">
        <v>4953.2984278749182</v>
      </c>
      <c r="D33" s="9">
        <v>9.3507185705169071</v>
      </c>
      <c r="E33" s="9">
        <v>52.945846483726847</v>
      </c>
      <c r="F33" s="9">
        <v>4056.7746195277591</v>
      </c>
      <c r="G33" s="9">
        <v>380.2106067645181</v>
      </c>
      <c r="H33" s="53">
        <v>9452.5802192214396</v>
      </c>
      <c r="J33" s="73">
        <v>2013</v>
      </c>
      <c r="K33" s="14">
        <v>0.52401548709447465</v>
      </c>
      <c r="L33" s="14">
        <v>0.42917113903762188</v>
      </c>
      <c r="M33" s="14">
        <v>4.6813373867903435E-2</v>
      </c>
      <c r="N33" s="205">
        <f>SUM(K33:M33)</f>
        <v>0.99999999999999989</v>
      </c>
    </row>
    <row r="34" spans="2:14" x14ac:dyDescent="0.25">
      <c r="B34" s="73">
        <v>2014</v>
      </c>
      <c r="C34" s="9">
        <v>5956.5568337164477</v>
      </c>
      <c r="D34" s="9">
        <v>39.957764563289381</v>
      </c>
      <c r="E34" s="9">
        <v>6.6978077286367448</v>
      </c>
      <c r="F34" s="9">
        <v>5079.4490856536231</v>
      </c>
      <c r="G34" s="9">
        <v>35.639232251970597</v>
      </c>
      <c r="H34" s="53">
        <v>11118.300723913966</v>
      </c>
      <c r="J34" s="73">
        <v>2014</v>
      </c>
      <c r="K34" s="14">
        <v>0.53574345411477287</v>
      </c>
      <c r="L34" s="14">
        <v>0.45685480288623709</v>
      </c>
      <c r="M34" s="14">
        <v>7.4017429989900966E-3</v>
      </c>
      <c r="N34" s="205">
        <f t="shared" ref="N34:N37" si="3">SUM(K34:M34)</f>
        <v>1</v>
      </c>
    </row>
    <row r="35" spans="2:14" x14ac:dyDescent="0.25">
      <c r="B35" s="73">
        <v>2015</v>
      </c>
      <c r="C35" s="9">
        <v>5747.1323730063687</v>
      </c>
      <c r="D35" s="9">
        <v>39.042224244456143</v>
      </c>
      <c r="E35" s="9">
        <v>0</v>
      </c>
      <c r="F35" s="9">
        <v>13881.700549068441</v>
      </c>
      <c r="G35" s="9">
        <v>84.786065233009225</v>
      </c>
      <c r="H35" s="53">
        <v>19752.661211552273</v>
      </c>
      <c r="J35" s="73">
        <v>2015</v>
      </c>
      <c r="K35" s="14">
        <v>0.29095483952537893</v>
      </c>
      <c r="L35" s="14">
        <v>0.70277621837354132</v>
      </c>
      <c r="M35" s="14">
        <v>6.2689421010797691E-3</v>
      </c>
      <c r="N35" s="205">
        <f t="shared" si="3"/>
        <v>1</v>
      </c>
    </row>
    <row r="36" spans="2:14" x14ac:dyDescent="0.25">
      <c r="B36" s="73">
        <v>2016</v>
      </c>
      <c r="C36" s="9">
        <v>6534.0190251067133</v>
      </c>
      <c r="D36" s="9">
        <v>20.653545692385361</v>
      </c>
      <c r="E36" s="9">
        <v>52.664465782347257</v>
      </c>
      <c r="F36" s="9">
        <v>9561.4852897599449</v>
      </c>
      <c r="G36" s="9">
        <v>51.148142653876143</v>
      </c>
      <c r="H36" s="53">
        <v>16219.970468995267</v>
      </c>
      <c r="J36" s="73">
        <v>2016</v>
      </c>
      <c r="K36" s="14">
        <v>0.40283791130178659</v>
      </c>
      <c r="L36" s="14">
        <v>0.58948845240112346</v>
      </c>
      <c r="M36" s="14">
        <v>7.673636297089924E-3</v>
      </c>
      <c r="N36" s="205">
        <f t="shared" si="3"/>
        <v>1</v>
      </c>
    </row>
    <row r="37" spans="2:14" x14ac:dyDescent="0.25">
      <c r="B37" s="74">
        <v>2017</v>
      </c>
      <c r="C37" s="141">
        <v>6702.4740000000002</v>
      </c>
      <c r="D37" s="141">
        <v>47.39</v>
      </c>
      <c r="E37" s="141">
        <v>18</v>
      </c>
      <c r="F37" s="141">
        <v>9357.3060000000005</v>
      </c>
      <c r="G37" s="141">
        <v>341.86599999999999</v>
      </c>
      <c r="H37" s="55">
        <v>16467.036</v>
      </c>
      <c r="J37" s="163">
        <v>2017</v>
      </c>
      <c r="K37" s="165">
        <v>0.40702370481245076</v>
      </c>
      <c r="L37" s="165">
        <v>0.56824470414712158</v>
      </c>
      <c r="M37" s="165">
        <v>2.4731591040427676E-2</v>
      </c>
      <c r="N37" s="206">
        <f t="shared" si="3"/>
        <v>1</v>
      </c>
    </row>
    <row r="40" spans="2:14" x14ac:dyDescent="0.25">
      <c r="B40" s="246"/>
      <c r="C40" s="228" t="s">
        <v>291</v>
      </c>
      <c r="D40" s="229"/>
      <c r="E40" s="229"/>
      <c r="F40" s="229"/>
      <c r="G40" s="229"/>
      <c r="H40" s="230"/>
      <c r="J40" s="246"/>
      <c r="K40" s="228" t="s">
        <v>335</v>
      </c>
      <c r="L40" s="229"/>
      <c r="M40" s="229"/>
      <c r="N40" s="230"/>
    </row>
    <row r="41" spans="2:14" ht="15.75" thickBot="1" x14ac:dyDescent="0.3">
      <c r="B41" s="247"/>
      <c r="C41" s="63" t="s">
        <v>75</v>
      </c>
      <c r="D41" s="85" t="s">
        <v>76</v>
      </c>
      <c r="E41" s="85" t="s">
        <v>77</v>
      </c>
      <c r="F41" s="85" t="s">
        <v>78</v>
      </c>
      <c r="G41" s="85" t="s">
        <v>84</v>
      </c>
      <c r="H41" s="24" t="s">
        <v>85</v>
      </c>
      <c r="J41" s="248"/>
      <c r="K41" s="63" t="s">
        <v>75</v>
      </c>
      <c r="L41" s="85" t="s">
        <v>78</v>
      </c>
      <c r="M41" s="85" t="s">
        <v>234</v>
      </c>
      <c r="N41" s="24" t="s">
        <v>85</v>
      </c>
    </row>
    <row r="42" spans="2:14" ht="15.75" thickTop="1" x14ac:dyDescent="0.25">
      <c r="B42" s="140">
        <v>2013</v>
      </c>
      <c r="C42" s="143">
        <f>C24+C33</f>
        <v>7667.4830221314587</v>
      </c>
      <c r="D42" s="105">
        <f t="shared" ref="D42:H42" si="4">D24+D33</f>
        <v>50.295321812380337</v>
      </c>
      <c r="E42" s="105">
        <f t="shared" si="4"/>
        <v>52.945846483726847</v>
      </c>
      <c r="F42" s="105">
        <f t="shared" si="4"/>
        <v>10036.90200505424</v>
      </c>
      <c r="G42" s="105">
        <f t="shared" si="4"/>
        <v>469.12555068283336</v>
      </c>
      <c r="H42" s="142">
        <f t="shared" si="4"/>
        <v>18276.751746164642</v>
      </c>
      <c r="J42" s="179">
        <v>2013</v>
      </c>
      <c r="K42" s="167">
        <f>C42/H42</f>
        <v>0.4195211013762592</v>
      </c>
      <c r="L42" s="14">
        <f>F42/H42</f>
        <v>0.54916224416958959</v>
      </c>
      <c r="M42" s="14">
        <f>(D42+E42+G42)/H42</f>
        <v>3.1316654454151084E-2</v>
      </c>
      <c r="N42" s="205">
        <f>SUM(K42:M42)</f>
        <v>0.99999999999999989</v>
      </c>
    </row>
    <row r="43" spans="2:14" x14ac:dyDescent="0.25">
      <c r="B43" s="73">
        <v>2014</v>
      </c>
      <c r="C43" s="27">
        <f t="shared" ref="C43:H43" si="5">C25+C34</f>
        <v>9740.2205463709815</v>
      </c>
      <c r="D43" s="9">
        <f t="shared" si="5"/>
        <v>223.46023167520659</v>
      </c>
      <c r="E43" s="9">
        <f t="shared" si="5"/>
        <v>21.213882724666263</v>
      </c>
      <c r="F43" s="9">
        <f t="shared" si="5"/>
        <v>12739.903936472376</v>
      </c>
      <c r="G43" s="9">
        <f t="shared" si="5"/>
        <v>591.65820581277717</v>
      </c>
      <c r="H43" s="53">
        <f t="shared" si="5"/>
        <v>23316.456803056004</v>
      </c>
      <c r="J43" s="179">
        <v>2014</v>
      </c>
      <c r="K43" s="167">
        <f>C43/H43</f>
        <v>0.41774016646879064</v>
      </c>
      <c r="L43" s="14">
        <f t="shared" ref="L43:L46" si="6">F43/H43</f>
        <v>0.54639107665803677</v>
      </c>
      <c r="M43" s="14">
        <f t="shared" ref="M43:M46" si="7">(D43+E43+G43)/H43</f>
        <v>3.586875687317273E-2</v>
      </c>
      <c r="N43" s="205">
        <f t="shared" ref="N43:N46" si="8">SUM(K43:M43)</f>
        <v>1.0000000000000002</v>
      </c>
    </row>
    <row r="44" spans="2:14" x14ac:dyDescent="0.25">
      <c r="B44" s="73">
        <v>2015</v>
      </c>
      <c r="C44" s="27">
        <f t="shared" ref="C44:H44" si="9">C26+C35</f>
        <v>11375.234155658793</v>
      </c>
      <c r="D44" s="9">
        <f t="shared" si="9"/>
        <v>161.12146539585225</v>
      </c>
      <c r="E44" s="9">
        <f t="shared" si="9"/>
        <v>7.4510541692609786</v>
      </c>
      <c r="F44" s="9">
        <f t="shared" si="9"/>
        <v>21693.903415106084</v>
      </c>
      <c r="G44" s="9">
        <f t="shared" si="9"/>
        <v>263.75215556300583</v>
      </c>
      <c r="H44" s="53">
        <f t="shared" si="9"/>
        <v>33501.462245892995</v>
      </c>
      <c r="J44" s="179">
        <v>2015</v>
      </c>
      <c r="K44" s="167">
        <f t="shared" ref="K44:K46" si="10">C44/H44</f>
        <v>0.33954440770875016</v>
      </c>
      <c r="L44" s="14">
        <f t="shared" si="6"/>
        <v>0.64755094138512059</v>
      </c>
      <c r="M44" s="14">
        <f t="shared" si="7"/>
        <v>1.2904650906129285E-2</v>
      </c>
      <c r="N44" s="205">
        <f t="shared" si="8"/>
        <v>1</v>
      </c>
    </row>
    <row r="45" spans="2:14" x14ac:dyDescent="0.25">
      <c r="B45" s="73">
        <v>2016</v>
      </c>
      <c r="C45" s="27">
        <f t="shared" ref="C45:H45" si="11">C27+C36</f>
        <v>17260.458737779405</v>
      </c>
      <c r="D45" s="9">
        <f t="shared" si="11"/>
        <v>102.63462982512505</v>
      </c>
      <c r="E45" s="9">
        <f t="shared" si="11"/>
        <v>95.24501950704547</v>
      </c>
      <c r="F45" s="9">
        <f t="shared" si="11"/>
        <v>24216.886362693342</v>
      </c>
      <c r="G45" s="9">
        <f t="shared" si="11"/>
        <v>467.83290806444199</v>
      </c>
      <c r="H45" s="53">
        <f t="shared" si="11"/>
        <v>42143.057657869358</v>
      </c>
      <c r="J45" s="179">
        <v>2016</v>
      </c>
      <c r="K45" s="167">
        <f t="shared" si="10"/>
        <v>0.40956825861818702</v>
      </c>
      <c r="L45" s="14">
        <f t="shared" si="6"/>
        <v>0.57463524738270455</v>
      </c>
      <c r="M45" s="14">
        <f t="shared" si="7"/>
        <v>1.5796493999108398E-2</v>
      </c>
      <c r="N45" s="205">
        <f t="shared" si="8"/>
        <v>1</v>
      </c>
    </row>
    <row r="46" spans="2:14" x14ac:dyDescent="0.25">
      <c r="B46" s="74">
        <v>2017</v>
      </c>
      <c r="C46" s="61">
        <f t="shared" ref="C46:H46" si="12">C28+C37</f>
        <v>14407.511999999999</v>
      </c>
      <c r="D46" s="141">
        <f t="shared" si="12"/>
        <v>133.929</v>
      </c>
      <c r="E46" s="141">
        <f t="shared" si="12"/>
        <v>80.013000000000005</v>
      </c>
      <c r="F46" s="141">
        <f t="shared" si="12"/>
        <v>20883.879000000001</v>
      </c>
      <c r="G46" s="141">
        <f t="shared" si="12"/>
        <v>628.43100000000004</v>
      </c>
      <c r="H46" s="55">
        <f t="shared" si="12"/>
        <v>36133.763999999996</v>
      </c>
      <c r="J46" s="180">
        <v>2017</v>
      </c>
      <c r="K46" s="169">
        <f t="shared" si="10"/>
        <v>0.39872712956225653</v>
      </c>
      <c r="L46" s="165">
        <f t="shared" si="6"/>
        <v>0.57796024239268307</v>
      </c>
      <c r="M46" s="165">
        <f t="shared" si="7"/>
        <v>2.3312628045060575E-2</v>
      </c>
      <c r="N46" s="206">
        <f t="shared" si="8"/>
        <v>1.0000000000000002</v>
      </c>
    </row>
  </sheetData>
  <sheetProtection algorithmName="SHA-512" hashValue="INK3B5KRNm7D0v+ijEEJEeCRtFtLZvnWl1pZP12Jf7nMmfU4fRO2nEOiyd0x5Ijyx1o83Lmq/xJxG6VhT3psHw==" saltValue="LDgLkhyepFBrI/Lo26F61g==" spinCount="100000" sheet="1" objects="1" scenarios="1"/>
  <mergeCells count="22">
    <mergeCell ref="Q4:T4"/>
    <mergeCell ref="J31:J32"/>
    <mergeCell ref="K31:N31"/>
    <mergeCell ref="J40:J41"/>
    <mergeCell ref="K40:N40"/>
    <mergeCell ref="P4:P5"/>
    <mergeCell ref="J4:J5"/>
    <mergeCell ref="K4:N4"/>
    <mergeCell ref="J13:J14"/>
    <mergeCell ref="K13:N13"/>
    <mergeCell ref="J22:J23"/>
    <mergeCell ref="K22:N22"/>
    <mergeCell ref="B31:B32"/>
    <mergeCell ref="C31:H31"/>
    <mergeCell ref="B40:B41"/>
    <mergeCell ref="C40:H40"/>
    <mergeCell ref="C4:H4"/>
    <mergeCell ref="B4:B5"/>
    <mergeCell ref="B13:B14"/>
    <mergeCell ref="C13:H13"/>
    <mergeCell ref="B22:B23"/>
    <mergeCell ref="C22:H22"/>
  </mergeCells>
  <hyperlinks>
    <hyperlink ref="A1" location="Índice!A1" display="ÍNDICE"/>
  </hyperlinks>
  <pageMargins left="0.7" right="0.7" top="0.75" bottom="0.75" header="0.3" footer="0.3"/>
  <ignoredErrors>
    <ignoredError sqref="N6:N10 N15:N19 N24:N28 N33:N37" formulaRange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0" zoomScaleNormal="90" workbookViewId="0"/>
  </sheetViews>
  <sheetFormatPr baseColWidth="10" defaultRowHeight="15" x14ac:dyDescent="0.25"/>
  <cols>
    <col min="2" max="2" width="42.85546875" bestFit="1" customWidth="1"/>
    <col min="3" max="3" width="12.140625" bestFit="1" customWidth="1"/>
  </cols>
  <sheetData>
    <row r="1" spans="1:12" x14ac:dyDescent="0.25">
      <c r="A1" s="3" t="s">
        <v>146</v>
      </c>
    </row>
    <row r="2" spans="1:12" x14ac:dyDescent="0.25">
      <c r="A2" s="4" t="s">
        <v>285</v>
      </c>
    </row>
    <row r="4" spans="1:12" x14ac:dyDescent="0.25">
      <c r="B4" s="235" t="s">
        <v>86</v>
      </c>
      <c r="C4" s="249" t="s">
        <v>75</v>
      </c>
      <c r="D4" s="249"/>
      <c r="E4" s="249" t="s">
        <v>186</v>
      </c>
      <c r="F4" s="249"/>
      <c r="G4" s="249" t="s">
        <v>77</v>
      </c>
      <c r="H4" s="249"/>
      <c r="I4" s="249" t="s">
        <v>78</v>
      </c>
      <c r="J4" s="249"/>
      <c r="K4" s="228" t="s">
        <v>85</v>
      </c>
      <c r="L4" s="230"/>
    </row>
    <row r="5" spans="1:12" ht="15.75" thickBot="1" x14ac:dyDescent="0.3">
      <c r="B5" s="236"/>
      <c r="C5" s="134" t="s">
        <v>187</v>
      </c>
      <c r="D5" s="135" t="s">
        <v>177</v>
      </c>
      <c r="E5" s="134" t="s">
        <v>187</v>
      </c>
      <c r="F5" s="135" t="s">
        <v>177</v>
      </c>
      <c r="G5" s="134" t="s">
        <v>187</v>
      </c>
      <c r="H5" s="135" t="s">
        <v>177</v>
      </c>
      <c r="I5" s="136" t="s">
        <v>187</v>
      </c>
      <c r="J5" s="135" t="s">
        <v>177</v>
      </c>
      <c r="K5" s="134" t="s">
        <v>187</v>
      </c>
      <c r="L5" s="135" t="s">
        <v>177</v>
      </c>
    </row>
    <row r="6" spans="1:12" ht="15.75" thickTop="1" x14ac:dyDescent="0.25">
      <c r="B6" s="56" t="s">
        <v>88</v>
      </c>
      <c r="C6" s="137">
        <v>463.99280659999999</v>
      </c>
      <c r="D6" s="42">
        <f t="shared" ref="D6:D23" si="0">C6/$C$23</f>
        <v>5.5288206685967399E-3</v>
      </c>
      <c r="E6" s="137">
        <v>2070.6348309999998</v>
      </c>
      <c r="F6" s="42">
        <f t="shared" ref="F6:F23" si="1">E6/$E$23</f>
        <v>7.0582207472267488E-3</v>
      </c>
      <c r="G6" s="137">
        <v>643.03971260000003</v>
      </c>
      <c r="H6" s="42">
        <f t="shared" ref="H6:H23" si="2">G6/$G$23</f>
        <v>3.3597626610132034E-2</v>
      </c>
      <c r="I6" s="137">
        <v>13741.797049999999</v>
      </c>
      <c r="J6" s="6">
        <f t="shared" ref="J6:J23" si="3">I6/$I$23</f>
        <v>6.2708522243969458E-2</v>
      </c>
      <c r="K6" s="138">
        <v>16919.464400000001</v>
      </c>
      <c r="L6" s="123">
        <f t="shared" ref="L6:L23" si="4">K6/$K$23</f>
        <v>2.6433446765204694E-2</v>
      </c>
    </row>
    <row r="7" spans="1:12" x14ac:dyDescent="0.25">
      <c r="B7" s="56" t="s">
        <v>89</v>
      </c>
      <c r="C7" s="137">
        <v>988.8820078</v>
      </c>
      <c r="D7" s="42">
        <f t="shared" si="0"/>
        <v>1.1783267338972756E-2</v>
      </c>
      <c r="E7" s="137">
        <v>912.08814940000002</v>
      </c>
      <c r="F7" s="42">
        <f t="shared" si="1"/>
        <v>3.1090559296182972E-3</v>
      </c>
      <c r="G7" s="137">
        <v>237.1715801</v>
      </c>
      <c r="H7" s="42">
        <f t="shared" si="2"/>
        <v>1.2391773065641952E-2</v>
      </c>
      <c r="I7" s="137">
        <v>985.9719116</v>
      </c>
      <c r="J7" s="6">
        <f t="shared" si="3"/>
        <v>4.4993272223080669E-3</v>
      </c>
      <c r="K7" s="138">
        <v>3124.1136489999999</v>
      </c>
      <c r="L7" s="123">
        <f t="shared" si="4"/>
        <v>4.8808336881686915E-3</v>
      </c>
    </row>
    <row r="8" spans="1:12" x14ac:dyDescent="0.25">
      <c r="B8" s="56" t="s">
        <v>90</v>
      </c>
      <c r="C8" s="137">
        <v>129.19860890000001</v>
      </c>
      <c r="D8" s="42">
        <f t="shared" si="0"/>
        <v>1.5394978738454148E-3</v>
      </c>
      <c r="E8" s="137">
        <v>8171.5703290000001</v>
      </c>
      <c r="F8" s="42">
        <f t="shared" si="1"/>
        <v>2.7854620414028142E-2</v>
      </c>
      <c r="G8" s="137">
        <v>828.35972240000001</v>
      </c>
      <c r="H8" s="42">
        <f t="shared" si="2"/>
        <v>4.3280251758540965E-2</v>
      </c>
      <c r="I8" s="137">
        <v>18229.575809999998</v>
      </c>
      <c r="J8" s="6">
        <f t="shared" si="3"/>
        <v>8.3187792398630458E-2</v>
      </c>
      <c r="K8" s="138">
        <v>27358.704470000001</v>
      </c>
      <c r="L8" s="123">
        <f t="shared" si="4"/>
        <v>4.2742774893791129E-2</v>
      </c>
    </row>
    <row r="9" spans="1:12" x14ac:dyDescent="0.25">
      <c r="B9" s="56" t="s">
        <v>91</v>
      </c>
      <c r="C9" s="137">
        <v>242.82625200000001</v>
      </c>
      <c r="D9" s="42">
        <f t="shared" si="0"/>
        <v>2.8934560662119552E-3</v>
      </c>
      <c r="E9" s="137">
        <v>781.60462700000005</v>
      </c>
      <c r="F9" s="42">
        <f t="shared" si="1"/>
        <v>2.6642737347152374E-3</v>
      </c>
      <c r="G9" s="137">
        <v>2.535860107</v>
      </c>
      <c r="H9" s="42">
        <f t="shared" si="2"/>
        <v>1.3249396474446524E-4</v>
      </c>
      <c r="I9" s="137">
        <v>2007.270393</v>
      </c>
      <c r="J9" s="6">
        <f t="shared" si="3"/>
        <v>9.1598616710106204E-3</v>
      </c>
      <c r="K9" s="138">
        <v>3034.2371320000002</v>
      </c>
      <c r="L9" s="123">
        <f t="shared" si="4"/>
        <v>4.7404187157206569E-3</v>
      </c>
    </row>
    <row r="10" spans="1:12" x14ac:dyDescent="0.25">
      <c r="B10" s="56" t="s">
        <v>92</v>
      </c>
      <c r="C10" s="137">
        <v>3490.7469080000001</v>
      </c>
      <c r="D10" s="42">
        <f t="shared" si="0"/>
        <v>4.1594855306514494E-2</v>
      </c>
      <c r="E10" s="137">
        <v>3381.4679900000001</v>
      </c>
      <c r="F10" s="42">
        <f t="shared" si="1"/>
        <v>1.152648799574894E-2</v>
      </c>
      <c r="G10" s="137">
        <v>2156.5845570000001</v>
      </c>
      <c r="H10" s="42">
        <f t="shared" si="2"/>
        <v>0.11267752407748108</v>
      </c>
      <c r="I10" s="137">
        <v>1804.3650190000001</v>
      </c>
      <c r="J10" s="6">
        <f t="shared" si="3"/>
        <v>8.233935017269222E-3</v>
      </c>
      <c r="K10" s="138">
        <v>10833.16447</v>
      </c>
      <c r="L10" s="123">
        <f t="shared" si="4"/>
        <v>1.6924760119265473E-2</v>
      </c>
    </row>
    <row r="11" spans="1:12" x14ac:dyDescent="0.25">
      <c r="B11" s="56" t="s">
        <v>93</v>
      </c>
      <c r="C11" s="137">
        <v>8945.0473299999994</v>
      </c>
      <c r="D11" s="42">
        <f t="shared" si="0"/>
        <v>0.10658691655604663</v>
      </c>
      <c r="E11" s="137">
        <v>33188.318529999997</v>
      </c>
      <c r="F11" s="42">
        <f t="shared" si="1"/>
        <v>0.11312978749656508</v>
      </c>
      <c r="G11" s="137">
        <v>2905.3034779999998</v>
      </c>
      <c r="H11" s="42">
        <f t="shared" si="2"/>
        <v>0.15179669238201562</v>
      </c>
      <c r="I11" s="137">
        <v>7720.259489</v>
      </c>
      <c r="J11" s="6">
        <f t="shared" si="3"/>
        <v>3.5230185843500926E-2</v>
      </c>
      <c r="K11" s="138">
        <v>52758.928829999997</v>
      </c>
      <c r="L11" s="123">
        <f t="shared" si="4"/>
        <v>8.2425796919258748E-2</v>
      </c>
    </row>
    <row r="12" spans="1:12" x14ac:dyDescent="0.25">
      <c r="B12" s="56" t="s">
        <v>94</v>
      </c>
      <c r="C12" s="137">
        <v>1321.8745699999999</v>
      </c>
      <c r="D12" s="42">
        <f t="shared" si="0"/>
        <v>1.5751122301792226E-2</v>
      </c>
      <c r="E12" s="137">
        <v>969.59571779999999</v>
      </c>
      <c r="F12" s="42">
        <f t="shared" si="1"/>
        <v>3.3050833055353794E-3</v>
      </c>
      <c r="G12" s="137">
        <v>505.55440040000002</v>
      </c>
      <c r="H12" s="42">
        <f t="shared" si="2"/>
        <v>2.6414275266252639E-2</v>
      </c>
      <c r="I12" s="137">
        <v>16955.790229999999</v>
      </c>
      <c r="J12" s="6">
        <f t="shared" si="3"/>
        <v>7.737507292046894E-2</v>
      </c>
      <c r="K12" s="138">
        <v>19752.814920000001</v>
      </c>
      <c r="L12" s="123">
        <f t="shared" si="4"/>
        <v>3.0860018337859504E-2</v>
      </c>
    </row>
    <row r="13" spans="1:12" x14ac:dyDescent="0.25">
      <c r="B13" s="56" t="s">
        <v>95</v>
      </c>
      <c r="C13" s="137">
        <v>1115.3465699999999</v>
      </c>
      <c r="D13" s="42">
        <f t="shared" si="0"/>
        <v>1.329018700537863E-2</v>
      </c>
      <c r="E13" s="137">
        <v>6025.9637869999997</v>
      </c>
      <c r="F13" s="42">
        <f t="shared" si="1"/>
        <v>2.0540841864859206E-2</v>
      </c>
      <c r="G13" s="137">
        <v>532.42205179999996</v>
      </c>
      <c r="H13" s="42">
        <f t="shared" si="2"/>
        <v>2.7818059981163247E-2</v>
      </c>
      <c r="I13" s="137">
        <v>3565.26901</v>
      </c>
      <c r="J13" s="6">
        <f t="shared" si="3"/>
        <v>1.6269542491847526E-2</v>
      </c>
      <c r="K13" s="138">
        <v>11239.001420000001</v>
      </c>
      <c r="L13" s="123">
        <f t="shared" si="4"/>
        <v>1.7558803204765158E-2</v>
      </c>
    </row>
    <row r="14" spans="1:12" x14ac:dyDescent="0.25">
      <c r="B14" s="56" t="s">
        <v>96</v>
      </c>
      <c r="C14" s="137">
        <v>0</v>
      </c>
      <c r="D14" s="42">
        <f t="shared" si="0"/>
        <v>0</v>
      </c>
      <c r="E14" s="137">
        <v>31.49</v>
      </c>
      <c r="F14" s="42">
        <f t="shared" si="1"/>
        <v>1.0734068991915375E-4</v>
      </c>
      <c r="G14" s="137">
        <v>0</v>
      </c>
      <c r="H14" s="42">
        <f t="shared" si="2"/>
        <v>0</v>
      </c>
      <c r="I14" s="137">
        <v>344.78062499999999</v>
      </c>
      <c r="J14" s="6">
        <f t="shared" si="3"/>
        <v>1.5733519723391777E-3</v>
      </c>
      <c r="K14" s="138">
        <v>376.270625</v>
      </c>
      <c r="L14" s="123">
        <f t="shared" si="4"/>
        <v>5.8785132319246456E-4</v>
      </c>
    </row>
    <row r="15" spans="1:12" x14ac:dyDescent="0.25">
      <c r="B15" s="56" t="s">
        <v>97</v>
      </c>
      <c r="C15" s="137">
        <v>7315.6460800000004</v>
      </c>
      <c r="D15" s="42">
        <f t="shared" si="0"/>
        <v>8.7171384288531162E-2</v>
      </c>
      <c r="E15" s="137">
        <v>28269.137330000001</v>
      </c>
      <c r="F15" s="42">
        <f t="shared" si="1"/>
        <v>9.6361660985122388E-2</v>
      </c>
      <c r="G15" s="137">
        <v>2041.0408480000001</v>
      </c>
      <c r="H15" s="42">
        <f t="shared" si="2"/>
        <v>0.10664058061027949</v>
      </c>
      <c r="I15" s="137">
        <v>16182.94508</v>
      </c>
      <c r="J15" s="6">
        <f t="shared" si="3"/>
        <v>7.384831604117717E-2</v>
      </c>
      <c r="K15" s="138">
        <v>53808.769339999999</v>
      </c>
      <c r="L15" s="123">
        <f t="shared" si="4"/>
        <v>8.4065973143338302E-2</v>
      </c>
    </row>
    <row r="16" spans="1:12" x14ac:dyDescent="0.25">
      <c r="B16" s="56" t="s">
        <v>98</v>
      </c>
      <c r="C16" s="137">
        <v>3136.3507599999998</v>
      </c>
      <c r="D16" s="42">
        <f t="shared" si="0"/>
        <v>3.7371960640773201E-2</v>
      </c>
      <c r="E16" s="137">
        <v>5738.8857660000003</v>
      </c>
      <c r="F16" s="42">
        <f t="shared" si="1"/>
        <v>1.9562272387731065E-2</v>
      </c>
      <c r="G16" s="137">
        <v>914.61507600000004</v>
      </c>
      <c r="H16" s="42">
        <f t="shared" si="2"/>
        <v>4.778693323807251E-2</v>
      </c>
      <c r="I16" s="137">
        <v>1355.931247</v>
      </c>
      <c r="J16" s="6">
        <f t="shared" si="3"/>
        <v>6.1875782661040503E-3</v>
      </c>
      <c r="K16" s="138">
        <v>11145.78285</v>
      </c>
      <c r="L16" s="123">
        <f t="shared" si="4"/>
        <v>1.7413166909822891E-2</v>
      </c>
    </row>
    <row r="17" spans="2:12" x14ac:dyDescent="0.25">
      <c r="B17" s="56" t="s">
        <v>99</v>
      </c>
      <c r="C17" s="137">
        <v>2034.7511950000001</v>
      </c>
      <c r="D17" s="42">
        <f t="shared" si="0"/>
        <v>2.4245579462325903E-2</v>
      </c>
      <c r="E17" s="137">
        <v>8992.7283640000005</v>
      </c>
      <c r="F17" s="42">
        <f t="shared" si="1"/>
        <v>3.0653720763648869E-2</v>
      </c>
      <c r="G17" s="137">
        <v>4752.7280449999998</v>
      </c>
      <c r="H17" s="42">
        <f t="shared" si="2"/>
        <v>0.24832118313467411</v>
      </c>
      <c r="I17" s="137">
        <v>1401.9572410000001</v>
      </c>
      <c r="J17" s="6">
        <f t="shared" si="3"/>
        <v>6.397610626358549E-3</v>
      </c>
      <c r="K17" s="138">
        <v>17182.164850000001</v>
      </c>
      <c r="L17" s="123">
        <f t="shared" si="4"/>
        <v>2.6843866279445957E-2</v>
      </c>
    </row>
    <row r="18" spans="2:12" x14ac:dyDescent="0.25">
      <c r="B18" s="56" t="s">
        <v>100</v>
      </c>
      <c r="C18" s="137">
        <v>11266.66908</v>
      </c>
      <c r="D18" s="42">
        <f t="shared" si="0"/>
        <v>0.13425077283459724</v>
      </c>
      <c r="E18" s="137">
        <v>3548.51343</v>
      </c>
      <c r="F18" s="42">
        <f t="shared" si="1"/>
        <v>1.2095899643175062E-2</v>
      </c>
      <c r="G18" s="137">
        <v>368.72815200000002</v>
      </c>
      <c r="H18" s="42">
        <f t="shared" si="2"/>
        <v>1.9265358777687428E-2</v>
      </c>
      <c r="I18" s="137">
        <v>8675.2144270000008</v>
      </c>
      <c r="J18" s="6">
        <f t="shared" si="3"/>
        <v>3.9587972001575614E-2</v>
      </c>
      <c r="K18" s="138">
        <v>23859.125090000001</v>
      </c>
      <c r="L18" s="123">
        <f t="shared" si="4"/>
        <v>3.7275347376296064E-2</v>
      </c>
    </row>
    <row r="19" spans="2:12" x14ac:dyDescent="0.25">
      <c r="B19" s="56" t="s">
        <v>101</v>
      </c>
      <c r="C19" s="137">
        <v>3264.8735780000002</v>
      </c>
      <c r="D19" s="42">
        <f t="shared" si="0"/>
        <v>3.8903405961556538E-2</v>
      </c>
      <c r="E19" s="137">
        <v>286.91512110000002</v>
      </c>
      <c r="F19" s="42">
        <f t="shared" si="1"/>
        <v>9.780141964786139E-4</v>
      </c>
      <c r="G19" s="137">
        <v>0</v>
      </c>
      <c r="H19" s="42">
        <f t="shared" si="2"/>
        <v>0</v>
      </c>
      <c r="I19" s="137">
        <v>901.601</v>
      </c>
      <c r="J19" s="6">
        <f t="shared" si="3"/>
        <v>4.1143138817994048E-3</v>
      </c>
      <c r="K19" s="138">
        <v>4453.3896990000003</v>
      </c>
      <c r="L19" s="123">
        <f t="shared" si="4"/>
        <v>6.9575748233039495E-3</v>
      </c>
    </row>
    <row r="20" spans="2:12" x14ac:dyDescent="0.25">
      <c r="B20" s="56" t="s">
        <v>102</v>
      </c>
      <c r="C20" s="137">
        <v>4586.4312190000001</v>
      </c>
      <c r="D20" s="42">
        <f t="shared" si="0"/>
        <v>5.4650751817721263E-2</v>
      </c>
      <c r="E20" s="137">
        <v>1718.0008089999999</v>
      </c>
      <c r="F20" s="42">
        <f t="shared" si="1"/>
        <v>5.8561890161868612E-3</v>
      </c>
      <c r="G20" s="137">
        <v>522.32377799999995</v>
      </c>
      <c r="H20" s="42">
        <f t="shared" si="2"/>
        <v>2.7290443994325547E-2</v>
      </c>
      <c r="I20" s="137">
        <v>106.6478496</v>
      </c>
      <c r="J20" s="6">
        <f t="shared" si="3"/>
        <v>4.8667063154692053E-4</v>
      </c>
      <c r="K20" s="138">
        <v>6933.4036550000001</v>
      </c>
      <c r="L20" s="123">
        <f t="shared" si="4"/>
        <v>1.0832125183354985E-2</v>
      </c>
    </row>
    <row r="21" spans="2:12" x14ac:dyDescent="0.25">
      <c r="B21" s="56" t="s">
        <v>103</v>
      </c>
      <c r="C21" s="137">
        <v>35619.927069999998</v>
      </c>
      <c r="D21" s="42">
        <f t="shared" si="0"/>
        <v>0.42443802187713592</v>
      </c>
      <c r="E21" s="137">
        <v>188888.16570000001</v>
      </c>
      <c r="F21" s="42">
        <f t="shared" si="1"/>
        <v>0.64386745073996299</v>
      </c>
      <c r="G21" s="137">
        <v>2723.6948179999999</v>
      </c>
      <c r="H21" s="42">
        <f t="shared" si="2"/>
        <v>0.14230797834415979</v>
      </c>
      <c r="I21" s="137">
        <v>124827.31449999999</v>
      </c>
      <c r="J21" s="6">
        <f t="shared" si="3"/>
        <v>0.56962975071577127</v>
      </c>
      <c r="K21" s="138">
        <v>376572.3554</v>
      </c>
      <c r="L21" s="123">
        <f t="shared" si="4"/>
        <v>0.58832271958405746</v>
      </c>
    </row>
    <row r="22" spans="2:12" x14ac:dyDescent="0.25">
      <c r="B22" s="56" t="s">
        <v>104</v>
      </c>
      <c r="C22" s="137">
        <v>0</v>
      </c>
      <c r="D22" s="42">
        <f t="shared" si="0"/>
        <v>0</v>
      </c>
      <c r="E22" s="137">
        <v>389.90556190000001</v>
      </c>
      <c r="F22" s="42">
        <f t="shared" si="1"/>
        <v>1.3290800894779711E-3</v>
      </c>
      <c r="G22" s="137">
        <v>5.3365500490000004</v>
      </c>
      <c r="H22" s="42">
        <f t="shared" si="2"/>
        <v>2.7882479482898399E-4</v>
      </c>
      <c r="I22" s="137">
        <v>330.94078669999999</v>
      </c>
      <c r="J22" s="6">
        <f t="shared" si="3"/>
        <v>1.5101960543227278E-3</v>
      </c>
      <c r="K22" s="138">
        <v>726.18289870000001</v>
      </c>
      <c r="L22" s="123">
        <f t="shared" si="4"/>
        <v>1.1345227331539221E-3</v>
      </c>
    </row>
    <row r="23" spans="2:12" x14ac:dyDescent="0.25">
      <c r="B23" s="34" t="s">
        <v>80</v>
      </c>
      <c r="C23" s="20">
        <f>SUM(C6:C22)</f>
        <v>83922.564035299991</v>
      </c>
      <c r="D23" s="39">
        <f t="shared" si="0"/>
        <v>1</v>
      </c>
      <c r="E23" s="20">
        <f>SUM(E6:E22)</f>
        <v>293364.98604320001</v>
      </c>
      <c r="F23" s="39">
        <f t="shared" si="1"/>
        <v>1</v>
      </c>
      <c r="G23" s="20">
        <f>SUM(G6:G22)</f>
        <v>19139.438629456003</v>
      </c>
      <c r="H23" s="39">
        <f t="shared" si="2"/>
        <v>1</v>
      </c>
      <c r="I23" s="20">
        <f>SUM(I6:I22)</f>
        <v>219137.63166889997</v>
      </c>
      <c r="J23" s="39">
        <f t="shared" si="3"/>
        <v>1</v>
      </c>
      <c r="K23" s="139">
        <f>SUM(K6:K22)</f>
        <v>640077.87369869999</v>
      </c>
      <c r="L23" s="39">
        <f t="shared" si="4"/>
        <v>1</v>
      </c>
    </row>
  </sheetData>
  <sheetProtection algorithmName="SHA-512" hashValue="ew/el+V+lHwg04rb49CShPKVtuekOLic3MprzEeGpj2M9zRh7uVX9FzkRvOJ+E3OHHuLXaTwciSijvt4wDKo2Q==" saltValue="KBdsis7GZnjYuCw//9GUiQ==" spinCount="100000" sheet="1" objects="1" scenarios="1"/>
  <mergeCells count="6">
    <mergeCell ref="K4:L4"/>
    <mergeCell ref="B4:B5"/>
    <mergeCell ref="C4:D4"/>
    <mergeCell ref="E4:F4"/>
    <mergeCell ref="G4:H4"/>
    <mergeCell ref="I4:J4"/>
  </mergeCells>
  <hyperlinks>
    <hyperlink ref="A1" location="Índice!A1" display="ÍNDICE"/>
  </hyperlinks>
  <pageMargins left="0.7" right="0.7" top="0.75" bottom="0.75" header="0.3" footer="0.3"/>
  <pageSetup orientation="portrait" r:id="rId1"/>
  <ignoredErrors>
    <ignoredError sqref="D23 F23 H23 J23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90" zoomScaleNormal="90" workbookViewId="0">
      <selection activeCell="H23" sqref="H23"/>
    </sheetView>
  </sheetViews>
  <sheetFormatPr baseColWidth="10" defaultRowHeight="15" x14ac:dyDescent="0.25"/>
  <cols>
    <col min="3" max="5" width="20" customWidth="1"/>
    <col min="6" max="7" width="24" customWidth="1"/>
    <col min="8" max="8" width="22.7109375" bestFit="1" customWidth="1"/>
    <col min="9" max="9" width="18" bestFit="1" customWidth="1"/>
  </cols>
  <sheetData>
    <row r="1" spans="1:9" x14ac:dyDescent="0.25">
      <c r="A1" s="3" t="s">
        <v>146</v>
      </c>
    </row>
    <row r="2" spans="1:9" x14ac:dyDescent="0.25">
      <c r="A2" s="4" t="s">
        <v>286</v>
      </c>
    </row>
    <row r="4" spans="1:9" x14ac:dyDescent="0.25">
      <c r="B4" s="37"/>
      <c r="C4" s="237" t="s">
        <v>143</v>
      </c>
      <c r="D4" s="238"/>
      <c r="E4" s="250" t="s">
        <v>144</v>
      </c>
      <c r="F4" s="250"/>
      <c r="G4" s="237" t="s">
        <v>145</v>
      </c>
      <c r="H4" s="238"/>
      <c r="I4" s="58" t="s">
        <v>85</v>
      </c>
    </row>
    <row r="5" spans="1:9" ht="15.75" thickBot="1" x14ac:dyDescent="0.3">
      <c r="B5" s="131"/>
      <c r="C5" s="134" t="s">
        <v>185</v>
      </c>
      <c r="D5" s="135" t="s">
        <v>177</v>
      </c>
      <c r="E5" s="134" t="s">
        <v>185</v>
      </c>
      <c r="F5" s="135" t="s">
        <v>177</v>
      </c>
      <c r="G5" s="134" t="s">
        <v>185</v>
      </c>
      <c r="H5" s="135" t="s">
        <v>177</v>
      </c>
      <c r="I5" s="70" t="s">
        <v>185</v>
      </c>
    </row>
    <row r="6" spans="1:9" ht="15.75" thickTop="1" x14ac:dyDescent="0.25">
      <c r="B6" s="132">
        <v>2010</v>
      </c>
      <c r="C6" s="27">
        <v>79011.379883473608</v>
      </c>
      <c r="D6" s="42">
        <f t="shared" ref="D6:D13" si="0">C6/I6</f>
        <v>0.2573605806769747</v>
      </c>
      <c r="E6" s="27">
        <v>148329.36630593706</v>
      </c>
      <c r="F6" s="42">
        <f t="shared" ref="F6:F13" si="1">E6/I6</f>
        <v>0.48314726182789181</v>
      </c>
      <c r="G6" s="27">
        <v>79665.787894550274</v>
      </c>
      <c r="H6" s="42">
        <f t="shared" ref="H6:H13" si="2">G6/I6</f>
        <v>0.25949215749513355</v>
      </c>
      <c r="I6" s="60">
        <v>307006.53408396093</v>
      </c>
    </row>
    <row r="7" spans="1:9" x14ac:dyDescent="0.25">
      <c r="B7" s="132">
        <v>2011</v>
      </c>
      <c r="C7" s="27">
        <v>87526.951450632012</v>
      </c>
      <c r="D7" s="42">
        <f t="shared" si="0"/>
        <v>0.27089524483880051</v>
      </c>
      <c r="E7" s="27">
        <v>158138.07548989725</v>
      </c>
      <c r="F7" s="42">
        <f t="shared" si="1"/>
        <v>0.48943613330729235</v>
      </c>
      <c r="G7" s="27">
        <v>77437.549122465076</v>
      </c>
      <c r="H7" s="42">
        <f t="shared" si="2"/>
        <v>0.23966862185390722</v>
      </c>
      <c r="I7" s="60">
        <v>323102.57606299431</v>
      </c>
    </row>
    <row r="8" spans="1:9" x14ac:dyDescent="0.25">
      <c r="B8" s="132">
        <v>2012</v>
      </c>
      <c r="C8" s="27">
        <v>98998.857546246858</v>
      </c>
      <c r="D8" s="42">
        <f t="shared" si="0"/>
        <v>0.25937972513935081</v>
      </c>
      <c r="E8" s="27">
        <v>186000.83042074053</v>
      </c>
      <c r="F8" s="42">
        <f t="shared" si="1"/>
        <v>0.48732728302127454</v>
      </c>
      <c r="G8" s="27">
        <v>96675.701244949189</v>
      </c>
      <c r="H8" s="42">
        <f t="shared" si="2"/>
        <v>0.25329299183937465</v>
      </c>
      <c r="I8" s="60">
        <v>381675.38921193656</v>
      </c>
    </row>
    <row r="9" spans="1:9" x14ac:dyDescent="0.25">
      <c r="B9" s="132">
        <v>2013</v>
      </c>
      <c r="C9" s="27">
        <v>118858.02283401146</v>
      </c>
      <c r="D9" s="42">
        <f t="shared" si="0"/>
        <v>0.26540560186638562</v>
      </c>
      <c r="E9" s="27">
        <v>183301.15893003184</v>
      </c>
      <c r="F9" s="42">
        <f t="shared" si="1"/>
        <v>0.4093047591458846</v>
      </c>
      <c r="G9" s="27">
        <v>145676.21431719203</v>
      </c>
      <c r="H9" s="42">
        <f t="shared" si="2"/>
        <v>0.32528963898772983</v>
      </c>
      <c r="I9" s="60">
        <v>447835.39608123532</v>
      </c>
    </row>
    <row r="10" spans="1:9" x14ac:dyDescent="0.25">
      <c r="B10" s="132">
        <v>2014</v>
      </c>
      <c r="C10" s="27">
        <v>135480.27474343698</v>
      </c>
      <c r="D10" s="42">
        <f t="shared" si="0"/>
        <v>0.28191642965419794</v>
      </c>
      <c r="E10" s="27">
        <v>181098.7888116489</v>
      </c>
      <c r="F10" s="42">
        <f t="shared" si="1"/>
        <v>0.37684248908679518</v>
      </c>
      <c r="G10" s="27">
        <v>163989.85862379774</v>
      </c>
      <c r="H10" s="42">
        <f t="shared" si="2"/>
        <v>0.34124108125900676</v>
      </c>
      <c r="I10" s="60">
        <v>480568.92217888369</v>
      </c>
    </row>
    <row r="11" spans="1:9" x14ac:dyDescent="0.25">
      <c r="B11" s="132">
        <v>2015</v>
      </c>
      <c r="C11" s="27">
        <v>159678.06277741271</v>
      </c>
      <c r="D11" s="42">
        <f t="shared" si="0"/>
        <v>0.30322105891137668</v>
      </c>
      <c r="E11" s="27">
        <v>232929.46328048274</v>
      </c>
      <c r="F11" s="42">
        <f t="shared" si="1"/>
        <v>0.44232199012848661</v>
      </c>
      <c r="G11" s="27">
        <v>133998.58550535943</v>
      </c>
      <c r="H11" s="42">
        <f t="shared" si="2"/>
        <v>0.25445695096013671</v>
      </c>
      <c r="I11" s="60">
        <v>526606.11156325485</v>
      </c>
    </row>
    <row r="12" spans="1:9" x14ac:dyDescent="0.25">
      <c r="B12" s="132">
        <v>2016</v>
      </c>
      <c r="C12" s="27">
        <v>194661.20741071276</v>
      </c>
      <c r="D12" s="42">
        <f t="shared" si="0"/>
        <v>0.34115320320204845</v>
      </c>
      <c r="E12" s="27">
        <v>229038.61989933439</v>
      </c>
      <c r="F12" s="42">
        <f t="shared" si="1"/>
        <v>0.4014012852122803</v>
      </c>
      <c r="G12" s="27">
        <v>146897.7974041033</v>
      </c>
      <c r="H12" s="42">
        <f t="shared" si="2"/>
        <v>0.25744551158567125</v>
      </c>
      <c r="I12" s="60">
        <v>570597.62471415044</v>
      </c>
    </row>
    <row r="13" spans="1:9" x14ac:dyDescent="0.25">
      <c r="B13" s="133">
        <v>2017</v>
      </c>
      <c r="C13" s="61">
        <v>189031.3946</v>
      </c>
      <c r="D13" s="46">
        <f t="shared" si="0"/>
        <v>0.32552680074339835</v>
      </c>
      <c r="E13" s="61">
        <v>252199.52789999999</v>
      </c>
      <c r="F13" s="46">
        <f t="shared" si="1"/>
        <v>0.43430725166052614</v>
      </c>
      <c r="G13" s="61">
        <v>139462.87650000001</v>
      </c>
      <c r="H13" s="46">
        <f t="shared" si="2"/>
        <v>0.24016594759607551</v>
      </c>
      <c r="I13" s="62">
        <v>580693.799</v>
      </c>
    </row>
  </sheetData>
  <sheetProtection algorithmName="SHA-512" hashValue="JkNJgsj+LAOA2kb057NTY1Kgk3ujG8BpFwuhYeEcgV+WaV43UpAmdO0bnwTOniI5kxoYJ6Dg6GQMr6w/Ja5yHg==" saltValue="vLHHBtMmy2NWyz367qeJAg==" spinCount="100000" sheet="1" objects="1" scenarios="1"/>
  <mergeCells count="3">
    <mergeCell ref="C4:D4"/>
    <mergeCell ref="E4:F4"/>
    <mergeCell ref="G4:H4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90" zoomScaleNormal="90" workbookViewId="0"/>
  </sheetViews>
  <sheetFormatPr baseColWidth="10" defaultRowHeight="15" x14ac:dyDescent="0.25"/>
  <cols>
    <col min="2" max="2" width="25.7109375" bestFit="1" customWidth="1"/>
    <col min="3" max="3" width="17.42578125" bestFit="1" customWidth="1"/>
    <col min="4" max="4" width="21.42578125" bestFit="1" customWidth="1"/>
    <col min="5" max="5" width="25.7109375" bestFit="1" customWidth="1"/>
    <col min="6" max="6" width="16.7109375" bestFit="1" customWidth="1"/>
    <col min="7" max="7" width="15.85546875" bestFit="1" customWidth="1"/>
    <col min="8" max="8" width="13.140625" bestFit="1" customWidth="1"/>
  </cols>
  <sheetData>
    <row r="1" spans="1:7" x14ac:dyDescent="0.25">
      <c r="A1" s="3" t="s">
        <v>146</v>
      </c>
    </row>
    <row r="2" spans="1:7" x14ac:dyDescent="0.25">
      <c r="A2" s="4" t="s">
        <v>295</v>
      </c>
    </row>
    <row r="4" spans="1:7" x14ac:dyDescent="0.25">
      <c r="B4" s="235" t="s">
        <v>213</v>
      </c>
      <c r="C4" s="228" t="s">
        <v>197</v>
      </c>
      <c r="D4" s="229"/>
      <c r="E4" s="229"/>
      <c r="F4" s="229"/>
      <c r="G4" s="230"/>
    </row>
    <row r="5" spans="1:7" ht="15.75" thickBot="1" x14ac:dyDescent="0.3">
      <c r="B5" s="236"/>
      <c r="C5" s="63" t="s">
        <v>75</v>
      </c>
      <c r="D5" s="63" t="s">
        <v>76</v>
      </c>
      <c r="E5" s="63" t="s">
        <v>77</v>
      </c>
      <c r="F5" s="63" t="s">
        <v>78</v>
      </c>
      <c r="G5" s="24" t="s">
        <v>85</v>
      </c>
    </row>
    <row r="6" spans="1:7" ht="15.75" thickTop="1" x14ac:dyDescent="0.25">
      <c r="B6" s="64" t="s">
        <v>191</v>
      </c>
      <c r="C6" s="27">
        <v>34208.129065000001</v>
      </c>
      <c r="D6" s="27">
        <v>105164.16335</v>
      </c>
      <c r="E6" s="27">
        <v>20070.46773</v>
      </c>
      <c r="F6" s="27">
        <v>21019.513748000001</v>
      </c>
      <c r="G6" s="53">
        <f>SUM(C6:F6)</f>
        <v>180462.27389300001</v>
      </c>
    </row>
    <row r="7" spans="1:7" x14ac:dyDescent="0.25">
      <c r="B7" s="64" t="s">
        <v>192</v>
      </c>
      <c r="C7" s="27">
        <v>10922.449854</v>
      </c>
      <c r="D7" s="27">
        <v>69449.037339999995</v>
      </c>
      <c r="E7" s="27">
        <v>11194.9231</v>
      </c>
      <c r="F7" s="27">
        <v>118626.4654</v>
      </c>
      <c r="G7" s="53">
        <f t="shared" ref="G7:G11" si="0">SUM(C7:F7)</f>
        <v>210192.87569399999</v>
      </c>
    </row>
    <row r="8" spans="1:7" x14ac:dyDescent="0.25">
      <c r="B8" s="64" t="s">
        <v>193</v>
      </c>
      <c r="C8" s="27">
        <v>2317.8331025000002</v>
      </c>
      <c r="D8" s="27">
        <v>46422.323035000001</v>
      </c>
      <c r="E8" s="27">
        <v>3093.07755</v>
      </c>
      <c r="F8" s="27">
        <v>21462.18332</v>
      </c>
      <c r="G8" s="53">
        <f t="shared" si="0"/>
        <v>73295.4170075</v>
      </c>
    </row>
    <row r="9" spans="1:7" x14ac:dyDescent="0.25">
      <c r="B9" s="64" t="s">
        <v>194</v>
      </c>
      <c r="C9" s="27">
        <v>21910.262599999998</v>
      </c>
      <c r="D9" s="27">
        <v>16503.542019</v>
      </c>
      <c r="E9" s="27">
        <v>2759.86274</v>
      </c>
      <c r="F9" s="27">
        <v>57023.446059000002</v>
      </c>
      <c r="G9" s="53">
        <f t="shared" si="0"/>
        <v>98197.113417999994</v>
      </c>
    </row>
    <row r="10" spans="1:7" x14ac:dyDescent="0.25">
      <c r="B10" s="64" t="s">
        <v>195</v>
      </c>
      <c r="C10" s="27">
        <v>14321.594542999999</v>
      </c>
      <c r="D10" s="27">
        <v>43850.284645</v>
      </c>
      <c r="E10" s="27">
        <v>6289.8127699999995</v>
      </c>
      <c r="F10" s="27">
        <v>664.61946</v>
      </c>
      <c r="G10" s="53">
        <f t="shared" si="0"/>
        <v>65126.311417999998</v>
      </c>
    </row>
    <row r="11" spans="1:7" x14ac:dyDescent="0.25">
      <c r="B11" s="64" t="s">
        <v>196</v>
      </c>
      <c r="C11" s="27">
        <v>242.29514187999999</v>
      </c>
      <c r="D11" s="27">
        <v>11975.632412000001</v>
      </c>
      <c r="E11" s="27">
        <v>244.548</v>
      </c>
      <c r="F11" s="27">
        <v>341.40467188000002</v>
      </c>
      <c r="G11" s="53">
        <f t="shared" si="0"/>
        <v>12803.880225760002</v>
      </c>
    </row>
    <row r="12" spans="1:7" x14ac:dyDescent="0.25">
      <c r="B12" s="52" t="s">
        <v>85</v>
      </c>
      <c r="C12" s="54">
        <f>SUM(C6:C11)</f>
        <v>83922.564306379994</v>
      </c>
      <c r="D12" s="54">
        <f t="shared" ref="D12:G12" si="1">SUM(D6:D11)</f>
        <v>293364.98280100001</v>
      </c>
      <c r="E12" s="54">
        <f t="shared" si="1"/>
        <v>43652.691889999995</v>
      </c>
      <c r="F12" s="20">
        <f t="shared" si="1"/>
        <v>219137.63265888003</v>
      </c>
      <c r="G12" s="54">
        <f t="shared" si="1"/>
        <v>640077.8716562601</v>
      </c>
    </row>
  </sheetData>
  <sheetProtection algorithmName="SHA-512" hashValue="8DBD0WAle00KDLyK+ji2m6SX/WdevqWvtlKtpxw288ZbGg7ztnEIsXBmCfeUaUtDhRDUdwetrGuCQiL+8rFFJg==" saltValue="snDY5uiGeUd1nEXgxENSmg==" spinCount="100000" sheet="1" objects="1" scenarios="1"/>
  <mergeCells count="2">
    <mergeCell ref="C4:G4"/>
    <mergeCell ref="B4:B5"/>
  </mergeCells>
  <hyperlinks>
    <hyperlink ref="A1" location="Índice!A1" display="ÍNDICE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/>
  </sheetViews>
  <sheetFormatPr baseColWidth="10" defaultRowHeight="15" x14ac:dyDescent="0.25"/>
  <cols>
    <col min="2" max="2" width="57" bestFit="1" customWidth="1"/>
    <col min="3" max="3" width="18.5703125" customWidth="1"/>
    <col min="4" max="4" width="18" customWidth="1"/>
    <col min="5" max="5" width="18.140625" customWidth="1"/>
    <col min="6" max="6" width="16.7109375" customWidth="1"/>
  </cols>
  <sheetData>
    <row r="1" spans="1:7" x14ac:dyDescent="0.25">
      <c r="A1" s="3" t="s">
        <v>146</v>
      </c>
    </row>
    <row r="2" spans="1:7" x14ac:dyDescent="0.25">
      <c r="A2" s="4" t="s">
        <v>297</v>
      </c>
    </row>
    <row r="4" spans="1:7" x14ac:dyDescent="0.25">
      <c r="B4" s="235" t="s">
        <v>212</v>
      </c>
      <c r="C4" s="228" t="s">
        <v>211</v>
      </c>
      <c r="D4" s="229"/>
      <c r="E4" s="229"/>
      <c r="F4" s="229"/>
      <c r="G4" s="230"/>
    </row>
    <row r="5" spans="1:7" ht="15.75" thickBot="1" x14ac:dyDescent="0.3">
      <c r="B5" s="236"/>
      <c r="C5" s="68" t="s">
        <v>75</v>
      </c>
      <c r="D5" s="35" t="s">
        <v>76</v>
      </c>
      <c r="E5" s="44" t="s">
        <v>77</v>
      </c>
      <c r="F5" s="44" t="s">
        <v>78</v>
      </c>
      <c r="G5" s="24" t="s">
        <v>85</v>
      </c>
    </row>
    <row r="6" spans="1:7" ht="15.75" thickTop="1" x14ac:dyDescent="0.25">
      <c r="B6" s="56" t="s">
        <v>204</v>
      </c>
      <c r="C6" s="65">
        <v>628.62329333000002</v>
      </c>
      <c r="D6" s="65">
        <v>10151.792767999999</v>
      </c>
      <c r="E6" s="65">
        <v>5650.0827871000001</v>
      </c>
      <c r="F6" s="66">
        <v>16432.251647000001</v>
      </c>
      <c r="G6" s="53">
        <f>SUM(C6:F6)</f>
        <v>32862.750495429995</v>
      </c>
    </row>
    <row r="7" spans="1:7" x14ac:dyDescent="0.25">
      <c r="B7" s="56" t="s">
        <v>205</v>
      </c>
      <c r="C7" s="65">
        <v>1461.7442559000001</v>
      </c>
      <c r="D7" s="65">
        <v>4848.1011073999998</v>
      </c>
      <c r="E7" s="65">
        <v>1182.6786626000001</v>
      </c>
      <c r="F7" s="66">
        <v>5169.5395728000003</v>
      </c>
      <c r="G7" s="53">
        <f t="shared" ref="G7:G18" si="0">SUM(C7:F7)</f>
        <v>12662.063598700001</v>
      </c>
    </row>
    <row r="8" spans="1:7" x14ac:dyDescent="0.25">
      <c r="B8" s="56" t="s">
        <v>198</v>
      </c>
      <c r="C8" s="65">
        <v>26892.083703</v>
      </c>
      <c r="D8" s="65">
        <v>20797.191191000002</v>
      </c>
      <c r="E8" s="65">
        <v>4266.9519872999999</v>
      </c>
      <c r="F8" s="66">
        <v>8803.6004840999994</v>
      </c>
      <c r="G8" s="53">
        <f t="shared" si="0"/>
        <v>60759.827365400008</v>
      </c>
    </row>
    <row r="9" spans="1:7" x14ac:dyDescent="0.25">
      <c r="B9" s="56" t="s">
        <v>199</v>
      </c>
      <c r="C9" s="65">
        <v>995.95210241999996</v>
      </c>
      <c r="D9" s="65">
        <v>10562.463331999999</v>
      </c>
      <c r="E9" s="65">
        <v>2211.8226853000001</v>
      </c>
      <c r="F9" s="66">
        <v>3817.2420526000001</v>
      </c>
      <c r="G9" s="53">
        <f t="shared" si="0"/>
        <v>17587.48017232</v>
      </c>
    </row>
    <row r="10" spans="1:7" x14ac:dyDescent="0.25">
      <c r="B10" s="56" t="s">
        <v>200</v>
      </c>
      <c r="C10" s="65">
        <v>24738.148149000001</v>
      </c>
      <c r="D10" s="65">
        <v>14649.318982999999</v>
      </c>
      <c r="E10" s="65">
        <v>4391.2201990000003</v>
      </c>
      <c r="F10" s="66">
        <v>55131.006002000002</v>
      </c>
      <c r="G10" s="53">
        <f t="shared" si="0"/>
        <v>98909.693333000003</v>
      </c>
    </row>
    <row r="11" spans="1:7" x14ac:dyDescent="0.25">
      <c r="B11" s="56" t="s">
        <v>206</v>
      </c>
      <c r="C11" s="65">
        <v>3709.4244128</v>
      </c>
      <c r="D11" s="65">
        <v>26277.499313</v>
      </c>
      <c r="E11" s="65">
        <v>4283.0449570000001</v>
      </c>
      <c r="F11" s="66">
        <v>90312.405199000001</v>
      </c>
      <c r="G11" s="53">
        <f t="shared" si="0"/>
        <v>124582.3738818</v>
      </c>
    </row>
    <row r="12" spans="1:7" x14ac:dyDescent="0.25">
      <c r="B12" s="56" t="s">
        <v>207</v>
      </c>
      <c r="C12" s="65">
        <v>242.66971484000001</v>
      </c>
      <c r="D12" s="65">
        <v>5635.3082255999998</v>
      </c>
      <c r="E12" s="65">
        <v>5.8391000977000003</v>
      </c>
      <c r="F12" s="66">
        <v>157.309</v>
      </c>
      <c r="G12" s="53">
        <f t="shared" si="0"/>
        <v>6041.1260405376997</v>
      </c>
    </row>
    <row r="13" spans="1:7" x14ac:dyDescent="0.25">
      <c r="B13" s="56" t="s">
        <v>201</v>
      </c>
      <c r="C13" s="65">
        <v>1205.5133652</v>
      </c>
      <c r="D13" s="65">
        <v>41.090400391000003</v>
      </c>
      <c r="E13" s="65">
        <v>17.517300780999999</v>
      </c>
      <c r="F13" s="66">
        <v>713.61300000000006</v>
      </c>
      <c r="G13" s="53">
        <f t="shared" si="0"/>
        <v>1977.7340663719999</v>
      </c>
    </row>
    <row r="14" spans="1:7" x14ac:dyDescent="0.25">
      <c r="B14" s="56" t="s">
        <v>202</v>
      </c>
      <c r="C14" s="65">
        <v>3133.9856946999998</v>
      </c>
      <c r="D14" s="65">
        <v>52007.938780999997</v>
      </c>
      <c r="E14" s="65">
        <v>7780.1311353000001</v>
      </c>
      <c r="F14" s="66">
        <v>26656.805533999999</v>
      </c>
      <c r="G14" s="53">
        <f t="shared" si="0"/>
        <v>89578.861145000003</v>
      </c>
    </row>
    <row r="15" spans="1:7" x14ac:dyDescent="0.25">
      <c r="B15" s="56" t="s">
        <v>203</v>
      </c>
      <c r="C15" s="65">
        <v>5947.8828489999996</v>
      </c>
      <c r="D15" s="65">
        <v>16441.774007</v>
      </c>
      <c r="E15" s="65">
        <v>2748.6777729</v>
      </c>
      <c r="F15" s="66">
        <v>452.51360448999998</v>
      </c>
      <c r="G15" s="53">
        <f t="shared" si="0"/>
        <v>25590.848233389999</v>
      </c>
    </row>
    <row r="16" spans="1:7" x14ac:dyDescent="0.25">
      <c r="B16" s="56" t="s">
        <v>208</v>
      </c>
      <c r="C16" s="65">
        <v>1238.9820400000001</v>
      </c>
      <c r="D16" s="65">
        <v>4567.5900849999998</v>
      </c>
      <c r="E16" s="65">
        <v>311.00116259999999</v>
      </c>
      <c r="F16" s="66">
        <v>206.80737891000001</v>
      </c>
      <c r="G16" s="53">
        <f t="shared" si="0"/>
        <v>6324.3806665099992</v>
      </c>
    </row>
    <row r="17" spans="2:7" x14ac:dyDescent="0.25">
      <c r="B17" s="56" t="s">
        <v>209</v>
      </c>
      <c r="C17" s="65">
        <v>8906.5544573999996</v>
      </c>
      <c r="D17" s="65">
        <v>15124.278181</v>
      </c>
      <c r="E17" s="65">
        <v>4610.6111953</v>
      </c>
      <c r="F17" s="66">
        <v>549.21048046999999</v>
      </c>
      <c r="G17" s="53">
        <f t="shared" si="0"/>
        <v>29190.654314169999</v>
      </c>
    </row>
    <row r="18" spans="2:7" x14ac:dyDescent="0.25">
      <c r="B18" s="56" t="s">
        <v>210</v>
      </c>
      <c r="C18" s="65">
        <v>4821.0009945000002</v>
      </c>
      <c r="D18" s="65">
        <v>112260.63893</v>
      </c>
      <c r="E18" s="65">
        <v>6193.1128748000001</v>
      </c>
      <c r="F18" s="66">
        <v>10735.329057000001</v>
      </c>
      <c r="G18" s="53">
        <f t="shared" si="0"/>
        <v>134010.08185630001</v>
      </c>
    </row>
    <row r="19" spans="2:7" x14ac:dyDescent="0.25">
      <c r="B19" s="50" t="s">
        <v>85</v>
      </c>
      <c r="C19" s="49">
        <f>SUM(C6:C18)</f>
        <v>83922.565032090002</v>
      </c>
      <c r="D19" s="49">
        <f t="shared" ref="D19:G19" si="1">SUM(D6:D18)</f>
        <v>293364.98530439101</v>
      </c>
      <c r="E19" s="49">
        <f t="shared" si="1"/>
        <v>43652.691820078697</v>
      </c>
      <c r="F19" s="49">
        <f t="shared" si="1"/>
        <v>219137.63301237</v>
      </c>
      <c r="G19" s="54">
        <f t="shared" si="1"/>
        <v>640077.87516892981</v>
      </c>
    </row>
  </sheetData>
  <sheetProtection algorithmName="SHA-512" hashValue="ABGuDGKwQ8idZc5sUJT7lpFCogHM1sFHl1M4jY/GFb9DhfxDolHSgynaFdquzN48lF8g47CdfSlD4iW5oqqoHw==" saltValue="1YHtUcpm0UEVd++YtdiSXg==" spinCount="100000" sheet="1" objects="1" scenarios="1"/>
  <mergeCells count="2">
    <mergeCell ref="B4:B5"/>
    <mergeCell ref="C4:G4"/>
  </mergeCells>
  <hyperlinks>
    <hyperlink ref="A1" location="Índice!A1" display="ÍNDIC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22" zoomScale="90" zoomScaleNormal="90" workbookViewId="0">
      <selection activeCell="M35" sqref="M35"/>
    </sheetView>
  </sheetViews>
  <sheetFormatPr baseColWidth="10" defaultRowHeight="15" x14ac:dyDescent="0.25"/>
  <cols>
    <col min="2" max="2" width="19" bestFit="1" customWidth="1"/>
    <col min="6" max="6" width="13" bestFit="1" customWidth="1"/>
    <col min="7" max="7" width="12" bestFit="1" customWidth="1"/>
    <col min="10" max="10" width="13" bestFit="1" customWidth="1"/>
  </cols>
  <sheetData>
    <row r="1" spans="1:13" x14ac:dyDescent="0.25">
      <c r="A1" s="3" t="s">
        <v>146</v>
      </c>
    </row>
    <row r="2" spans="1:13" x14ac:dyDescent="0.25">
      <c r="A2" s="4" t="s">
        <v>298</v>
      </c>
    </row>
    <row r="4" spans="1:13" x14ac:dyDescent="0.25">
      <c r="B4" s="235" t="s">
        <v>216</v>
      </c>
      <c r="C4" s="228" t="s">
        <v>249</v>
      </c>
      <c r="D4" s="229"/>
      <c r="E4" s="229"/>
      <c r="F4" s="229"/>
      <c r="G4" s="229"/>
      <c r="H4" s="229"/>
      <c r="I4" s="230"/>
      <c r="M4" s="187"/>
    </row>
    <row r="5" spans="1:13" ht="15.75" thickBot="1" x14ac:dyDescent="0.3">
      <c r="B5" s="232"/>
      <c r="C5" s="134">
        <v>2011</v>
      </c>
      <c r="D5" s="136">
        <v>2012</v>
      </c>
      <c r="E5" s="136">
        <v>2013</v>
      </c>
      <c r="F5" s="136">
        <v>2014</v>
      </c>
      <c r="G5" s="136">
        <v>2015</v>
      </c>
      <c r="H5" s="136">
        <v>2016</v>
      </c>
      <c r="I5" s="135">
        <v>2017</v>
      </c>
    </row>
    <row r="6" spans="1:13" ht="15.75" thickTop="1" x14ac:dyDescent="0.25">
      <c r="B6" s="91" t="s">
        <v>188</v>
      </c>
      <c r="C6" s="152">
        <v>348</v>
      </c>
      <c r="D6" s="150">
        <v>348</v>
      </c>
      <c r="E6" s="150">
        <v>405</v>
      </c>
      <c r="F6" s="150">
        <v>395</v>
      </c>
      <c r="G6" s="150">
        <v>399</v>
      </c>
      <c r="H6" s="150">
        <v>417</v>
      </c>
      <c r="I6" s="151">
        <v>353</v>
      </c>
    </row>
    <row r="7" spans="1:13" x14ac:dyDescent="0.25">
      <c r="B7" s="91" t="s">
        <v>189</v>
      </c>
      <c r="C7" s="153">
        <v>106</v>
      </c>
      <c r="D7" s="148">
        <v>106</v>
      </c>
      <c r="E7" s="148">
        <v>104</v>
      </c>
      <c r="F7" s="148">
        <v>89</v>
      </c>
      <c r="G7" s="148">
        <v>104</v>
      </c>
      <c r="H7" s="148">
        <v>130</v>
      </c>
      <c r="I7" s="149">
        <v>123</v>
      </c>
    </row>
    <row r="8" spans="1:13" x14ac:dyDescent="0.25">
      <c r="B8" s="91" t="s">
        <v>248</v>
      </c>
      <c r="C8" s="153">
        <f t="shared" ref="C8:I8" si="0">SUM(C9:C10)</f>
        <v>134</v>
      </c>
      <c r="D8" s="148">
        <f t="shared" si="0"/>
        <v>134</v>
      </c>
      <c r="E8" s="148">
        <f t="shared" si="0"/>
        <v>204</v>
      </c>
      <c r="F8" s="148">
        <f t="shared" si="0"/>
        <v>246</v>
      </c>
      <c r="G8" s="148">
        <f t="shared" si="0"/>
        <v>283</v>
      </c>
      <c r="H8" s="148">
        <f t="shared" si="0"/>
        <v>403</v>
      </c>
      <c r="I8" s="149">
        <f t="shared" si="0"/>
        <v>446</v>
      </c>
    </row>
    <row r="9" spans="1:13" x14ac:dyDescent="0.25">
      <c r="B9" s="91" t="s">
        <v>190</v>
      </c>
      <c r="C9" s="153">
        <v>104</v>
      </c>
      <c r="D9" s="148">
        <v>104</v>
      </c>
      <c r="E9" s="148">
        <v>112</v>
      </c>
      <c r="F9" s="148">
        <v>132</v>
      </c>
      <c r="G9" s="148">
        <v>174</v>
      </c>
      <c r="H9" s="148">
        <v>254</v>
      </c>
      <c r="I9" s="149">
        <v>221</v>
      </c>
    </row>
    <row r="10" spans="1:13" x14ac:dyDescent="0.25">
      <c r="B10" s="91" t="s">
        <v>214</v>
      </c>
      <c r="C10" s="153">
        <v>30</v>
      </c>
      <c r="D10" s="148">
        <v>30</v>
      </c>
      <c r="E10" s="148">
        <v>92</v>
      </c>
      <c r="F10" s="148">
        <v>114</v>
      </c>
      <c r="G10" s="148">
        <v>109</v>
      </c>
      <c r="H10" s="148">
        <v>149</v>
      </c>
      <c r="I10" s="149">
        <v>225</v>
      </c>
    </row>
    <row r="11" spans="1:13" x14ac:dyDescent="0.25">
      <c r="B11" s="34" t="s">
        <v>85</v>
      </c>
      <c r="C11" s="154">
        <f t="shared" ref="C11:I11" si="1">SUM(C6:C8)</f>
        <v>588</v>
      </c>
      <c r="D11" s="93">
        <f t="shared" si="1"/>
        <v>588</v>
      </c>
      <c r="E11" s="93">
        <f t="shared" si="1"/>
        <v>713</v>
      </c>
      <c r="F11" s="93">
        <f t="shared" si="1"/>
        <v>730</v>
      </c>
      <c r="G11" s="93">
        <f t="shared" si="1"/>
        <v>786</v>
      </c>
      <c r="H11" s="93">
        <f t="shared" si="1"/>
        <v>950</v>
      </c>
      <c r="I11" s="92">
        <f t="shared" si="1"/>
        <v>922</v>
      </c>
    </row>
    <row r="12" spans="1:13" x14ac:dyDescent="0.25">
      <c r="B12" s="16" t="s">
        <v>250</v>
      </c>
    </row>
    <row r="14" spans="1:13" x14ac:dyDescent="0.25">
      <c r="B14" s="235" t="s">
        <v>216</v>
      </c>
      <c r="C14" s="228" t="s">
        <v>215</v>
      </c>
      <c r="D14" s="229"/>
      <c r="E14" s="229"/>
      <c r="F14" s="229"/>
      <c r="G14" s="229"/>
      <c r="H14" s="229"/>
      <c r="I14" s="230"/>
    </row>
    <row r="15" spans="1:13" ht="15.75" thickBot="1" x14ac:dyDescent="0.3">
      <c r="B15" s="232"/>
      <c r="C15" s="134">
        <v>2011</v>
      </c>
      <c r="D15" s="136">
        <v>2012</v>
      </c>
      <c r="E15" s="136">
        <v>2013</v>
      </c>
      <c r="F15" s="136">
        <v>2014</v>
      </c>
      <c r="G15" s="136">
        <v>2015</v>
      </c>
      <c r="H15" s="136">
        <v>2016</v>
      </c>
      <c r="I15" s="135">
        <v>2017</v>
      </c>
    </row>
    <row r="16" spans="1:13" ht="15.75" thickTop="1" x14ac:dyDescent="0.25">
      <c r="B16" s="91" t="s">
        <v>188</v>
      </c>
      <c r="C16" s="27">
        <v>152186.86915645885</v>
      </c>
      <c r="D16" s="9">
        <v>164913.36671798056</v>
      </c>
      <c r="E16" s="9">
        <v>183734.79619492017</v>
      </c>
      <c r="F16" s="9">
        <v>175380.30468041421</v>
      </c>
      <c r="G16" s="9">
        <v>175324.69301135108</v>
      </c>
      <c r="H16" s="9">
        <v>188047.34312718589</v>
      </c>
      <c r="I16" s="100">
        <v>166696.709</v>
      </c>
    </row>
    <row r="17" spans="2:9" x14ac:dyDescent="0.25">
      <c r="B17" s="91" t="s">
        <v>189</v>
      </c>
      <c r="C17" s="27">
        <v>14342.465587087656</v>
      </c>
      <c r="D17" s="9">
        <v>15239.440786642705</v>
      </c>
      <c r="E17" s="9">
        <v>14526.282424403315</v>
      </c>
      <c r="F17" s="9">
        <v>12247.867965661644</v>
      </c>
      <c r="G17" s="9">
        <v>16845.294530772542</v>
      </c>
      <c r="H17" s="9">
        <v>14749.782587414509</v>
      </c>
      <c r="I17" s="100">
        <v>16307.159</v>
      </c>
    </row>
    <row r="18" spans="2:9" x14ac:dyDescent="0.25">
      <c r="B18" s="91" t="s">
        <v>248</v>
      </c>
      <c r="C18" s="27">
        <f t="shared" ref="C18:I18" si="2">SUM(C19:C20)</f>
        <v>10902.455490679853</v>
      </c>
      <c r="D18" s="9">
        <f t="shared" si="2"/>
        <v>9472.0281690871616</v>
      </c>
      <c r="E18" s="9">
        <f t="shared" si="2"/>
        <v>18276.751746164642</v>
      </c>
      <c r="F18" s="9">
        <f t="shared" si="2"/>
        <v>23316.456803056004</v>
      </c>
      <c r="G18" s="9">
        <f t="shared" si="2"/>
        <v>33501.462245892995</v>
      </c>
      <c r="H18" s="9">
        <f t="shared" si="2"/>
        <v>42124.171599026929</v>
      </c>
      <c r="I18" s="100">
        <f t="shared" si="2"/>
        <v>36133.763999999996</v>
      </c>
    </row>
    <row r="19" spans="2:9" x14ac:dyDescent="0.25">
      <c r="B19" s="91" t="s">
        <v>190</v>
      </c>
      <c r="C19" s="27">
        <v>10264.797336449104</v>
      </c>
      <c r="D19" s="9">
        <v>8479.7836037687866</v>
      </c>
      <c r="E19" s="9">
        <v>8824.1715269432007</v>
      </c>
      <c r="F19" s="9">
        <v>12198.156079142038</v>
      </c>
      <c r="G19" s="9">
        <v>13748.801034340724</v>
      </c>
      <c r="H19" s="9">
        <v>25904.201130031663</v>
      </c>
      <c r="I19" s="100">
        <v>19666.727999999999</v>
      </c>
    </row>
    <row r="20" spans="2:9" x14ac:dyDescent="0.25">
      <c r="B20" s="91" t="s">
        <v>214</v>
      </c>
      <c r="C20" s="27">
        <v>637.65815423074821</v>
      </c>
      <c r="D20" s="9">
        <v>992.24456531837473</v>
      </c>
      <c r="E20" s="9">
        <v>9452.5802192214396</v>
      </c>
      <c r="F20" s="9">
        <v>11118.300723913966</v>
      </c>
      <c r="G20" s="9">
        <v>19752.661211552273</v>
      </c>
      <c r="H20" s="9">
        <v>16219.970468995267</v>
      </c>
      <c r="I20" s="100">
        <v>16467.036</v>
      </c>
    </row>
    <row r="21" spans="2:9" x14ac:dyDescent="0.25">
      <c r="B21" s="34" t="s">
        <v>85</v>
      </c>
      <c r="C21" s="20">
        <f t="shared" ref="C21:I21" si="3">SUM(C16:C18)</f>
        <v>177431.79023422636</v>
      </c>
      <c r="D21" s="21">
        <f t="shared" si="3"/>
        <v>189624.83567371042</v>
      </c>
      <c r="E21" s="21">
        <f t="shared" si="3"/>
        <v>216537.83036548813</v>
      </c>
      <c r="F21" s="21">
        <f t="shared" si="3"/>
        <v>210944.62944913184</v>
      </c>
      <c r="G21" s="21">
        <f t="shared" si="3"/>
        <v>225671.44978801662</v>
      </c>
      <c r="H21" s="21">
        <f t="shared" si="3"/>
        <v>244921.29731362732</v>
      </c>
      <c r="I21" s="155">
        <f t="shared" si="3"/>
        <v>219137.63200000001</v>
      </c>
    </row>
    <row r="22" spans="2:9" x14ac:dyDescent="0.25">
      <c r="B22" s="16" t="s">
        <v>250</v>
      </c>
    </row>
    <row r="24" spans="2:9" x14ac:dyDescent="0.25">
      <c r="B24" s="235" t="s">
        <v>216</v>
      </c>
      <c r="C24" s="228" t="s">
        <v>252</v>
      </c>
      <c r="D24" s="229"/>
      <c r="E24" s="229"/>
      <c r="F24" s="229"/>
      <c r="G24" s="229"/>
      <c r="H24" s="229"/>
      <c r="I24" s="230"/>
    </row>
    <row r="25" spans="2:9" ht="15.75" thickBot="1" x14ac:dyDescent="0.3">
      <c r="B25" s="232"/>
      <c r="C25" s="134">
        <v>2011</v>
      </c>
      <c r="D25" s="136">
        <v>2012</v>
      </c>
      <c r="E25" s="136">
        <v>2013</v>
      </c>
      <c r="F25" s="136">
        <v>2014</v>
      </c>
      <c r="G25" s="136">
        <v>2015</v>
      </c>
      <c r="H25" s="136">
        <v>2016</v>
      </c>
      <c r="I25" s="135">
        <v>2017</v>
      </c>
    </row>
    <row r="26" spans="2:9" ht="15.75" thickTop="1" x14ac:dyDescent="0.25">
      <c r="B26" s="91" t="s">
        <v>188</v>
      </c>
      <c r="C26" s="57">
        <v>0.85772041726884529</v>
      </c>
      <c r="D26" s="6">
        <v>0.86968231841607935</v>
      </c>
      <c r="E26" s="6">
        <v>0.84851130116524842</v>
      </c>
      <c r="F26" s="6">
        <v>0.83140445499090654</v>
      </c>
      <c r="G26" s="6">
        <v>0.77690240912637143</v>
      </c>
      <c r="H26" s="6">
        <v>0.76778681637631108</v>
      </c>
      <c r="I26" s="42">
        <v>0.76069412395585256</v>
      </c>
    </row>
    <row r="27" spans="2:9" x14ac:dyDescent="0.25">
      <c r="B27" s="91" t="s">
        <v>189</v>
      </c>
      <c r="C27" s="57">
        <v>8.0833685824587997E-2</v>
      </c>
      <c r="D27" s="6">
        <v>8.036627023300566E-2</v>
      </c>
      <c r="E27" s="6">
        <v>6.7084270678637578E-2</v>
      </c>
      <c r="F27" s="6">
        <v>5.806200422189535E-2</v>
      </c>
      <c r="G27" s="6">
        <v>7.4645217844774292E-2</v>
      </c>
      <c r="H27" s="6">
        <v>6.0222539849309531E-2</v>
      </c>
      <c r="I27" s="42">
        <v>7.4415146550456474E-2</v>
      </c>
    </row>
    <row r="28" spans="2:9" x14ac:dyDescent="0.25">
      <c r="B28" s="91" t="s">
        <v>248</v>
      </c>
      <c r="C28" s="57">
        <f t="shared" ref="C28:I28" si="4">SUM(C29:C30)</f>
        <v>6.1445896906566759E-2</v>
      </c>
      <c r="D28" s="6">
        <f t="shared" si="4"/>
        <v>4.9951411350914951E-2</v>
      </c>
      <c r="E28" s="6">
        <f t="shared" si="4"/>
        <v>8.4404428156113986E-2</v>
      </c>
      <c r="F28" s="6">
        <f t="shared" si="4"/>
        <v>0.1105335407871981</v>
      </c>
      <c r="G28" s="6">
        <f t="shared" si="4"/>
        <v>0.14845237302885425</v>
      </c>
      <c r="H28" s="6">
        <f t="shared" si="4"/>
        <v>0.17199064377437934</v>
      </c>
      <c r="I28" s="42">
        <f t="shared" si="4"/>
        <v>0.16489072949369099</v>
      </c>
    </row>
    <row r="29" spans="2:9" x14ac:dyDescent="0.25">
      <c r="B29" s="91" t="s">
        <v>190</v>
      </c>
      <c r="C29" s="57">
        <v>5.7852075566044971E-2</v>
      </c>
      <c r="D29" s="6">
        <v>4.4718739365765592E-2</v>
      </c>
      <c r="E29" s="6">
        <v>4.0751177344157966E-2</v>
      </c>
      <c r="F29" s="6">
        <v>5.7826341021322648E-2</v>
      </c>
      <c r="G29" s="6">
        <v>6.0923971761849327E-2</v>
      </c>
      <c r="H29" s="6">
        <v>0.10576540878297219</v>
      </c>
      <c r="I29" s="42">
        <v>8.97460094850345E-2</v>
      </c>
    </row>
    <row r="30" spans="2:9" x14ac:dyDescent="0.25">
      <c r="B30" s="91" t="s">
        <v>214</v>
      </c>
      <c r="C30" s="57">
        <v>3.5938213405217888E-3</v>
      </c>
      <c r="D30" s="6">
        <v>5.2326719851493557E-3</v>
      </c>
      <c r="E30" s="6">
        <v>4.3653250811956021E-2</v>
      </c>
      <c r="F30" s="6">
        <v>5.270719976587545E-2</v>
      </c>
      <c r="G30" s="6">
        <v>8.7528401267004924E-2</v>
      </c>
      <c r="H30" s="6">
        <v>6.6225234991407159E-2</v>
      </c>
      <c r="I30" s="42">
        <v>7.5144720008656476E-2</v>
      </c>
    </row>
    <row r="31" spans="2:9" x14ac:dyDescent="0.25">
      <c r="B31" s="34" t="s">
        <v>85</v>
      </c>
      <c r="C31" s="156">
        <f t="shared" ref="C31:I31" si="5">SUM(C26:C28)</f>
        <v>1</v>
      </c>
      <c r="D31" s="94">
        <f t="shared" si="5"/>
        <v>1</v>
      </c>
      <c r="E31" s="94">
        <f t="shared" si="5"/>
        <v>1</v>
      </c>
      <c r="F31" s="94">
        <f t="shared" si="5"/>
        <v>1</v>
      </c>
      <c r="G31" s="94">
        <f t="shared" si="5"/>
        <v>1</v>
      </c>
      <c r="H31" s="94">
        <f t="shared" si="5"/>
        <v>0.99999999999999989</v>
      </c>
      <c r="I31" s="39">
        <f t="shared" si="5"/>
        <v>1</v>
      </c>
    </row>
    <row r="32" spans="2:9" x14ac:dyDescent="0.25">
      <c r="B32" s="16" t="s">
        <v>250</v>
      </c>
    </row>
  </sheetData>
  <sheetProtection algorithmName="SHA-512" hashValue="yTCWGfdsYDK1bQ76WmAZyMmQY/+A99JDSCTPNr400eiHyOqmA3fnXs4FCpdcyctR3KHEt0U3Lta98D/elHnRzg==" saltValue="qXmgz8Szhow5XpNsIqgkJQ==" spinCount="100000" sheet="1" objects="1" scenarios="1"/>
  <mergeCells count="6">
    <mergeCell ref="B14:B15"/>
    <mergeCell ref="B4:B5"/>
    <mergeCell ref="B24:B25"/>
    <mergeCell ref="C4:I4"/>
    <mergeCell ref="C14:I14"/>
    <mergeCell ref="C24:I24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activeCell="L38" sqref="L38"/>
    </sheetView>
  </sheetViews>
  <sheetFormatPr baseColWidth="10" defaultRowHeight="15" x14ac:dyDescent="0.25"/>
  <cols>
    <col min="2" max="2" width="11.5703125" customWidth="1"/>
    <col min="3" max="3" width="19.5703125" customWidth="1"/>
    <col min="4" max="4" width="17.140625" customWidth="1"/>
    <col min="5" max="5" width="16.140625" customWidth="1"/>
    <col min="6" max="6" width="18.85546875" customWidth="1"/>
    <col min="7" max="7" width="13.28515625" customWidth="1"/>
  </cols>
  <sheetData>
    <row r="1" spans="1:7" x14ac:dyDescent="0.25">
      <c r="A1" s="3" t="s">
        <v>146</v>
      </c>
    </row>
    <row r="2" spans="1:7" x14ac:dyDescent="0.25">
      <c r="A2" s="4" t="s">
        <v>300</v>
      </c>
    </row>
    <row r="4" spans="1:7" x14ac:dyDescent="0.25">
      <c r="B4" s="37"/>
      <c r="C4" s="237" t="s">
        <v>221</v>
      </c>
      <c r="D4" s="250"/>
      <c r="E4" s="250"/>
      <c r="F4" s="250"/>
      <c r="G4" s="238"/>
    </row>
    <row r="5" spans="1:7" ht="15.75" thickBot="1" x14ac:dyDescent="0.3">
      <c r="B5" s="157"/>
      <c r="C5" s="63" t="s">
        <v>217</v>
      </c>
      <c r="D5" s="85" t="s">
        <v>218</v>
      </c>
      <c r="E5" s="85" t="s">
        <v>219</v>
      </c>
      <c r="F5" s="85" t="s">
        <v>220</v>
      </c>
      <c r="G5" s="24" t="s">
        <v>85</v>
      </c>
    </row>
    <row r="6" spans="1:7" ht="15.75" thickTop="1" x14ac:dyDescent="0.25">
      <c r="B6" s="179">
        <v>2013</v>
      </c>
      <c r="C6" s="27">
        <v>8473.6488744352228</v>
      </c>
      <c r="D6" s="9">
        <v>38093.851980089334</v>
      </c>
      <c r="E6" s="9">
        <v>63511.436962348416</v>
      </c>
      <c r="F6" s="9">
        <v>106458.89254861516</v>
      </c>
      <c r="G6" s="53">
        <v>216537.83036548813</v>
      </c>
    </row>
    <row r="7" spans="1:7" x14ac:dyDescent="0.25">
      <c r="B7" s="179">
        <v>2014</v>
      </c>
      <c r="C7" s="27">
        <v>9824.7075050529511</v>
      </c>
      <c r="D7" s="9">
        <v>39261.626907692684</v>
      </c>
      <c r="E7" s="9">
        <v>64714.719532302937</v>
      </c>
      <c r="F7" s="9">
        <v>97143.575504083303</v>
      </c>
      <c r="G7" s="53">
        <v>210944.62944913187</v>
      </c>
    </row>
    <row r="8" spans="1:7" x14ac:dyDescent="0.25">
      <c r="B8" s="179">
        <v>2015</v>
      </c>
      <c r="C8" s="27">
        <v>10687.005840892762</v>
      </c>
      <c r="D8" s="9">
        <v>49254.351010297418</v>
      </c>
      <c r="E8" s="9">
        <v>63991.824624742549</v>
      </c>
      <c r="F8" s="9">
        <v>101738.26831208389</v>
      </c>
      <c r="G8" s="53">
        <v>225671.44978801662</v>
      </c>
    </row>
    <row r="9" spans="1:7" x14ac:dyDescent="0.25">
      <c r="B9" s="179">
        <v>2016</v>
      </c>
      <c r="C9" s="27">
        <v>18294.835010051862</v>
      </c>
      <c r="D9" s="9">
        <v>49678.998866112801</v>
      </c>
      <c r="E9" s="9">
        <v>73930.492891173606</v>
      </c>
      <c r="F9" s="9">
        <v>103016.97054628904</v>
      </c>
      <c r="G9" s="53">
        <v>244921.29731362732</v>
      </c>
    </row>
    <row r="10" spans="1:7" x14ac:dyDescent="0.25">
      <c r="B10" s="180">
        <v>2017</v>
      </c>
      <c r="C10" s="61">
        <v>20496.006000000001</v>
      </c>
      <c r="D10" s="141">
        <v>45921.603000000003</v>
      </c>
      <c r="E10" s="141">
        <v>74735.145999999993</v>
      </c>
      <c r="F10" s="141">
        <v>77984.876999999993</v>
      </c>
      <c r="G10" s="55">
        <v>219137.63200000001</v>
      </c>
    </row>
    <row r="13" spans="1:7" x14ac:dyDescent="0.25">
      <c r="B13" s="37"/>
      <c r="C13" s="237" t="s">
        <v>251</v>
      </c>
      <c r="D13" s="250"/>
      <c r="E13" s="250"/>
      <c r="F13" s="250"/>
      <c r="G13" s="238"/>
    </row>
    <row r="14" spans="1:7" ht="15.75" thickBot="1" x14ac:dyDescent="0.3">
      <c r="B14" s="157"/>
      <c r="C14" s="63" t="s">
        <v>217</v>
      </c>
      <c r="D14" s="85" t="s">
        <v>218</v>
      </c>
      <c r="E14" s="85" t="s">
        <v>219</v>
      </c>
      <c r="F14" s="85" t="s">
        <v>220</v>
      </c>
      <c r="G14" s="24" t="s">
        <v>85</v>
      </c>
    </row>
    <row r="15" spans="1:7" ht="15.75" thickTop="1" x14ac:dyDescent="0.25">
      <c r="B15" s="179">
        <v>2013</v>
      </c>
      <c r="C15" s="159">
        <v>30</v>
      </c>
      <c r="D15" s="158">
        <v>252</v>
      </c>
      <c r="E15" s="158">
        <v>237</v>
      </c>
      <c r="F15" s="158">
        <v>194</v>
      </c>
      <c r="G15" s="89">
        <f>SUM(C15:F15)</f>
        <v>713</v>
      </c>
    </row>
    <row r="16" spans="1:7" x14ac:dyDescent="0.25">
      <c r="B16" s="179">
        <v>2014</v>
      </c>
      <c r="C16" s="159">
        <v>38</v>
      </c>
      <c r="D16" s="158">
        <v>252</v>
      </c>
      <c r="E16" s="158">
        <v>235</v>
      </c>
      <c r="F16" s="158">
        <v>205</v>
      </c>
      <c r="G16" s="89">
        <f t="shared" ref="G16:G19" si="0">SUM(C16:F16)</f>
        <v>730</v>
      </c>
    </row>
    <row r="17" spans="2:7" x14ac:dyDescent="0.25">
      <c r="B17" s="179">
        <v>2015</v>
      </c>
      <c r="C17" s="159">
        <v>45</v>
      </c>
      <c r="D17" s="158">
        <v>312</v>
      </c>
      <c r="E17" s="158">
        <v>232</v>
      </c>
      <c r="F17" s="158">
        <v>197</v>
      </c>
      <c r="G17" s="89">
        <f t="shared" si="0"/>
        <v>786</v>
      </c>
    </row>
    <row r="18" spans="2:7" x14ac:dyDescent="0.25">
      <c r="B18" s="179">
        <v>2016</v>
      </c>
      <c r="C18" s="159">
        <v>131</v>
      </c>
      <c r="D18" s="158">
        <v>376</v>
      </c>
      <c r="E18" s="158">
        <v>243</v>
      </c>
      <c r="F18" s="158">
        <v>200</v>
      </c>
      <c r="G18" s="89">
        <f t="shared" si="0"/>
        <v>950</v>
      </c>
    </row>
    <row r="19" spans="2:7" x14ac:dyDescent="0.25">
      <c r="B19" s="180">
        <v>2017</v>
      </c>
      <c r="C19" s="160">
        <v>206</v>
      </c>
      <c r="D19" s="161">
        <v>338</v>
      </c>
      <c r="E19" s="161">
        <v>206</v>
      </c>
      <c r="F19" s="161">
        <v>172</v>
      </c>
      <c r="G19" s="90">
        <f t="shared" si="0"/>
        <v>922</v>
      </c>
    </row>
  </sheetData>
  <sheetProtection algorithmName="SHA-512" hashValue="uFpjbRIVfAuj+zn/+1Pquu3BMwsxJuhj6XzC953OMJrnt46I32QQQ99sFAZksOMpqwIyZIQpNxtBHBabtoINPw==" saltValue="N3kw115CmpUnIHOHYVhp6g==" spinCount="100000" sheet="1" objects="1" scenarios="1"/>
  <mergeCells count="2">
    <mergeCell ref="C4:G4"/>
    <mergeCell ref="C13:G13"/>
  </mergeCells>
  <hyperlinks>
    <hyperlink ref="A1" location="Índice!A1" display="ÍNDICE"/>
  </hyperlinks>
  <pageMargins left="0.7" right="0.7" top="0.75" bottom="0.75" header="0.3" footer="0.3"/>
  <ignoredErrors>
    <ignoredError sqref="G15:G19" formulaRange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zoomScaleNormal="90" workbookViewId="0">
      <selection activeCell="F39" sqref="F39"/>
    </sheetView>
  </sheetViews>
  <sheetFormatPr baseColWidth="10" defaultRowHeight="15" x14ac:dyDescent="0.25"/>
  <cols>
    <col min="2" max="2" width="9.28515625" customWidth="1"/>
    <col min="3" max="3" width="13" bestFit="1" customWidth="1"/>
    <col min="4" max="4" width="12" bestFit="1" customWidth="1"/>
    <col min="5" max="5" width="12.5703125" bestFit="1" customWidth="1"/>
    <col min="6" max="6" width="12" bestFit="1" customWidth="1"/>
    <col min="7" max="7" width="12.5703125" bestFit="1" customWidth="1"/>
    <col min="9" max="9" width="12.5703125" bestFit="1" customWidth="1"/>
    <col min="11" max="11" width="19" bestFit="1" customWidth="1"/>
  </cols>
  <sheetData>
    <row r="1" spans="1:11" x14ac:dyDescent="0.25">
      <c r="A1" s="3" t="s">
        <v>146</v>
      </c>
    </row>
    <row r="2" spans="1:11" x14ac:dyDescent="0.25">
      <c r="A2" s="4" t="s">
        <v>303</v>
      </c>
    </row>
    <row r="4" spans="1:11" x14ac:dyDescent="0.25">
      <c r="B4" s="235" t="s">
        <v>34</v>
      </c>
      <c r="C4" s="237" t="s">
        <v>253</v>
      </c>
      <c r="D4" s="238"/>
      <c r="E4" s="237" t="s">
        <v>254</v>
      </c>
      <c r="F4" s="238"/>
      <c r="G4" s="237" t="s">
        <v>255</v>
      </c>
      <c r="H4" s="238"/>
      <c r="I4" s="237" t="s">
        <v>256</v>
      </c>
      <c r="J4" s="238"/>
      <c r="K4" s="239" t="s">
        <v>257</v>
      </c>
    </row>
    <row r="5" spans="1:11" ht="15.75" thickBot="1" x14ac:dyDescent="0.3">
      <c r="B5" s="236"/>
      <c r="C5" s="162" t="s">
        <v>185</v>
      </c>
      <c r="D5" s="68" t="s">
        <v>177</v>
      </c>
      <c r="E5" s="162" t="s">
        <v>185</v>
      </c>
      <c r="F5" s="68" t="s">
        <v>177</v>
      </c>
      <c r="G5" s="162" t="s">
        <v>185</v>
      </c>
      <c r="H5" s="68" t="s">
        <v>177</v>
      </c>
      <c r="I5" s="162" t="s">
        <v>185</v>
      </c>
      <c r="J5" s="68" t="s">
        <v>177</v>
      </c>
      <c r="K5" s="251"/>
    </row>
    <row r="6" spans="1:11" ht="15.75" thickTop="1" x14ac:dyDescent="0.25">
      <c r="B6" s="73">
        <v>2011</v>
      </c>
      <c r="C6" s="27">
        <v>63807.491743926948</v>
      </c>
      <c r="D6" s="42">
        <f t="shared" ref="D6:D12" si="0">C6/K6</f>
        <v>0.35570671794443198</v>
      </c>
      <c r="E6" s="27">
        <v>87179.848968208229</v>
      </c>
      <c r="F6" s="42">
        <f t="shared" ref="F6:F12" si="1">E6/K6</f>
        <v>0.48600026579675309</v>
      </c>
      <c r="G6" s="27">
        <v>109027.3591339601</v>
      </c>
      <c r="H6" s="42">
        <f t="shared" ref="H6:H12" si="2">G6/K6</f>
        <v>0.60779327040983389</v>
      </c>
      <c r="I6" s="27">
        <v>136307.06897516438</v>
      </c>
      <c r="J6" s="42">
        <f t="shared" ref="J6:J12" si="3">I6/K6</f>
        <v>0.75986908139820053</v>
      </c>
      <c r="K6" s="67">
        <v>179382.30717895765</v>
      </c>
    </row>
    <row r="7" spans="1:11" x14ac:dyDescent="0.25">
      <c r="B7" s="182">
        <v>2012</v>
      </c>
      <c r="C7" s="183">
        <v>54538.56366704937</v>
      </c>
      <c r="D7" s="184">
        <f t="shared" si="0"/>
        <v>0.28303644891058433</v>
      </c>
      <c r="E7" s="183">
        <v>73871.933660125316</v>
      </c>
      <c r="F7" s="184">
        <f t="shared" si="1"/>
        <v>0.38337001144664207</v>
      </c>
      <c r="G7" s="183">
        <v>97869.230059441659</v>
      </c>
      <c r="H7" s="184">
        <f t="shared" si="2"/>
        <v>0.50790775317710213</v>
      </c>
      <c r="I7" s="27">
        <v>131066.30452272225</v>
      </c>
      <c r="J7" s="42">
        <f t="shared" si="3"/>
        <v>0.68018918925723793</v>
      </c>
      <c r="K7" s="67">
        <v>192690.9550941934</v>
      </c>
    </row>
    <row r="8" spans="1:11" x14ac:dyDescent="0.25">
      <c r="B8" s="73">
        <v>2013</v>
      </c>
      <c r="C8" s="27">
        <v>74201.927644058684</v>
      </c>
      <c r="D8" s="42">
        <f t="shared" si="0"/>
        <v>0.34267419932496473</v>
      </c>
      <c r="E8" s="27">
        <v>94782.541755098879</v>
      </c>
      <c r="F8" s="42">
        <f t="shared" si="1"/>
        <v>0.43771816497430532</v>
      </c>
      <c r="G8" s="27">
        <v>114006.88724033181</v>
      </c>
      <c r="H8" s="42">
        <f t="shared" si="2"/>
        <v>0.52649870485865113</v>
      </c>
      <c r="I8" s="27">
        <v>142120.36288633052</v>
      </c>
      <c r="J8" s="42">
        <f t="shared" si="3"/>
        <v>0.65633040954760447</v>
      </c>
      <c r="K8" s="67">
        <v>216537.83036548813</v>
      </c>
    </row>
    <row r="9" spans="1:11" x14ac:dyDescent="0.25">
      <c r="B9" s="73">
        <v>2014</v>
      </c>
      <c r="C9" s="27">
        <v>56502.049373199683</v>
      </c>
      <c r="D9" s="42">
        <f t="shared" si="0"/>
        <v>0.26785251428657419</v>
      </c>
      <c r="E9" s="27">
        <v>76220.179853318041</v>
      </c>
      <c r="F9" s="42">
        <f t="shared" si="1"/>
        <v>0.36132789942252652</v>
      </c>
      <c r="G9" s="27">
        <v>98608.009316827272</v>
      </c>
      <c r="H9" s="42">
        <f t="shared" si="2"/>
        <v>0.46745920753865916</v>
      </c>
      <c r="I9" s="27">
        <v>132393.04887427378</v>
      </c>
      <c r="J9" s="42">
        <f t="shared" si="3"/>
        <v>0.62761990774550458</v>
      </c>
      <c r="K9" s="67">
        <v>210944.62944913184</v>
      </c>
    </row>
    <row r="10" spans="1:11" x14ac:dyDescent="0.25">
      <c r="B10" s="73">
        <v>2015</v>
      </c>
      <c r="C10" s="27">
        <v>73166.776563245352</v>
      </c>
      <c r="D10" s="42">
        <f t="shared" si="0"/>
        <v>0.32421813495670015</v>
      </c>
      <c r="E10" s="27">
        <v>89681.529118444349</v>
      </c>
      <c r="F10" s="42">
        <f t="shared" si="1"/>
        <v>0.39739864835665417</v>
      </c>
      <c r="G10" s="27">
        <v>109903.24501997219</v>
      </c>
      <c r="H10" s="42">
        <f t="shared" si="2"/>
        <v>0.48700553447593514</v>
      </c>
      <c r="I10" s="27">
        <v>142154.58715857999</v>
      </c>
      <c r="J10" s="42">
        <f t="shared" si="3"/>
        <v>0.62991834940623737</v>
      </c>
      <c r="K10" s="67">
        <v>225671.44978801662</v>
      </c>
    </row>
    <row r="11" spans="1:11" x14ac:dyDescent="0.25">
      <c r="B11" s="73">
        <v>2016</v>
      </c>
      <c r="C11" s="27">
        <v>65423.240337816103</v>
      </c>
      <c r="D11" s="42">
        <f t="shared" si="0"/>
        <v>0.267119442267367</v>
      </c>
      <c r="E11" s="27">
        <v>85303.66361867165</v>
      </c>
      <c r="F11" s="42">
        <f t="shared" si="1"/>
        <v>0.34829010198095739</v>
      </c>
      <c r="G11" s="27">
        <v>111955.77634222239</v>
      </c>
      <c r="H11" s="42">
        <f t="shared" si="2"/>
        <v>0.45710919209635109</v>
      </c>
      <c r="I11" s="27">
        <v>149000.65569871938</v>
      </c>
      <c r="J11" s="42">
        <f t="shared" si="3"/>
        <v>0.60836136886830483</v>
      </c>
      <c r="K11" s="67">
        <v>244921.29731362732</v>
      </c>
    </row>
    <row r="12" spans="1:11" x14ac:dyDescent="0.25">
      <c r="B12" s="74">
        <v>2017</v>
      </c>
      <c r="C12" s="61">
        <v>56969.525999999998</v>
      </c>
      <c r="D12" s="46">
        <f t="shared" si="0"/>
        <v>0.25997144114434895</v>
      </c>
      <c r="E12" s="61">
        <v>79483.173999999999</v>
      </c>
      <c r="F12" s="46">
        <f t="shared" si="1"/>
        <v>0.36270892075716138</v>
      </c>
      <c r="G12" s="61">
        <v>101963.133</v>
      </c>
      <c r="H12" s="46">
        <f t="shared" si="2"/>
        <v>0.46529266593516899</v>
      </c>
      <c r="I12" s="61">
        <v>132787.29500000001</v>
      </c>
      <c r="J12" s="46">
        <f t="shared" si="3"/>
        <v>0.60595386464703604</v>
      </c>
      <c r="K12" s="69">
        <v>219137.63200000001</v>
      </c>
    </row>
  </sheetData>
  <sheetProtection algorithmName="SHA-512" hashValue="aUqGOfuEvUoAUbY19NKHfF50pjj0lqvErPTCYUt5wvHrt6IkjRvdiZ4ICy/2ANQ3A91lBL9wQ+628t71mBnEgw==" saltValue="KVhp3NTsjFU1HLoiLf652Q==" spinCount="100000" sheet="1" objects="1" scenarios="1"/>
  <mergeCells count="6">
    <mergeCell ref="K4:K5"/>
    <mergeCell ref="B4:B5"/>
    <mergeCell ref="C4:D4"/>
    <mergeCell ref="E4:F4"/>
    <mergeCell ref="G4:H4"/>
    <mergeCell ref="I4:J4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90" zoomScaleNormal="90" workbookViewId="0">
      <selection activeCell="C22" sqref="C22"/>
    </sheetView>
  </sheetViews>
  <sheetFormatPr baseColWidth="10" defaultRowHeight="15" x14ac:dyDescent="0.25"/>
  <cols>
    <col min="2" max="2" width="83.85546875" bestFit="1" customWidth="1"/>
    <col min="4" max="4" width="14.85546875" bestFit="1" customWidth="1"/>
  </cols>
  <sheetData>
    <row r="1" spans="1:4" x14ac:dyDescent="0.25">
      <c r="A1" s="3" t="s">
        <v>146</v>
      </c>
    </row>
    <row r="2" spans="1:4" x14ac:dyDescent="0.25">
      <c r="A2" s="4" t="s">
        <v>261</v>
      </c>
    </row>
    <row r="4" spans="1:4" x14ac:dyDescent="0.25">
      <c r="B4" s="237" t="s">
        <v>354</v>
      </c>
      <c r="C4" s="250"/>
      <c r="D4" s="238"/>
    </row>
    <row r="5" spans="1:4" ht="15.75" thickBot="1" x14ac:dyDescent="0.3">
      <c r="B5" s="134" t="s">
        <v>353</v>
      </c>
      <c r="C5" s="136" t="s">
        <v>177</v>
      </c>
      <c r="D5" s="214" t="s">
        <v>355</v>
      </c>
    </row>
    <row r="6" spans="1:4" ht="15.75" thickTop="1" x14ac:dyDescent="0.25">
      <c r="B6" s="207" t="s">
        <v>346</v>
      </c>
      <c r="C6" s="14">
        <v>3.125E-2</v>
      </c>
      <c r="D6" s="208">
        <v>50</v>
      </c>
    </row>
    <row r="7" spans="1:4" x14ac:dyDescent="0.25">
      <c r="B7" s="207" t="s">
        <v>345</v>
      </c>
      <c r="C7" s="14">
        <v>4.5596499999999998E-2</v>
      </c>
      <c r="D7" s="208">
        <v>72.954399999999993</v>
      </c>
    </row>
    <row r="8" spans="1:4" x14ac:dyDescent="0.25">
      <c r="B8" s="207" t="s">
        <v>344</v>
      </c>
      <c r="C8" s="14">
        <v>4.6249999999999999E-2</v>
      </c>
      <c r="D8" s="208">
        <v>74</v>
      </c>
    </row>
    <row r="9" spans="1:4" x14ac:dyDescent="0.25">
      <c r="B9" s="207" t="s">
        <v>343</v>
      </c>
      <c r="C9" s="14">
        <v>4.9375000000000002E-2</v>
      </c>
      <c r="D9" s="208">
        <v>79</v>
      </c>
    </row>
    <row r="10" spans="1:4" x14ac:dyDescent="0.25">
      <c r="B10" s="207" t="s">
        <v>342</v>
      </c>
      <c r="C10" s="14">
        <v>5.0625000000000003E-2</v>
      </c>
      <c r="D10" s="208">
        <v>81</v>
      </c>
    </row>
    <row r="11" spans="1:4" x14ac:dyDescent="0.25">
      <c r="B11" s="207" t="s">
        <v>341</v>
      </c>
      <c r="C11" s="14">
        <v>5.5625000000000001E-2</v>
      </c>
      <c r="D11" s="208">
        <v>89</v>
      </c>
    </row>
    <row r="12" spans="1:4" x14ac:dyDescent="0.25">
      <c r="B12" s="207" t="s">
        <v>339</v>
      </c>
      <c r="C12" s="14">
        <v>8.5000000000000006E-2</v>
      </c>
      <c r="D12" s="208">
        <v>136</v>
      </c>
    </row>
    <row r="13" spans="1:4" x14ac:dyDescent="0.25">
      <c r="B13" s="207" t="s">
        <v>340</v>
      </c>
      <c r="C13" s="14">
        <v>8.5000000000000006E-2</v>
      </c>
      <c r="D13" s="208">
        <v>136</v>
      </c>
    </row>
    <row r="14" spans="1:4" x14ac:dyDescent="0.25">
      <c r="B14" s="207" t="s">
        <v>338</v>
      </c>
      <c r="C14" s="14">
        <v>9.3124999999999999E-2</v>
      </c>
      <c r="D14" s="208">
        <v>149</v>
      </c>
    </row>
    <row r="15" spans="1:4" x14ac:dyDescent="0.25">
      <c r="B15" s="207" t="s">
        <v>260</v>
      </c>
      <c r="C15" s="14">
        <v>0.1080575</v>
      </c>
      <c r="D15" s="208">
        <v>172.892</v>
      </c>
    </row>
    <row r="16" spans="1:4" x14ac:dyDescent="0.25">
      <c r="B16" s="207" t="s">
        <v>337</v>
      </c>
      <c r="C16" s="14">
        <v>0.15187500000000001</v>
      </c>
      <c r="D16" s="208">
        <v>243.00000000000003</v>
      </c>
    </row>
    <row r="17" spans="2:4" x14ac:dyDescent="0.25">
      <c r="B17" s="207" t="s">
        <v>259</v>
      </c>
      <c r="C17" s="14">
        <v>0.35870239999999998</v>
      </c>
      <c r="D17" s="208">
        <v>573.92383999999993</v>
      </c>
    </row>
    <row r="18" spans="2:4" x14ac:dyDescent="0.25">
      <c r="B18" s="209" t="s">
        <v>258</v>
      </c>
      <c r="C18" s="165">
        <v>0.46500000000000002</v>
      </c>
      <c r="D18" s="210">
        <v>744</v>
      </c>
    </row>
  </sheetData>
  <sheetProtection algorithmName="SHA-512" hashValue="GhlbJw0PLAEtQwYsUtRv9W4K1xi3+GUVqnWJVTDtqKM4bx6ArNge6adNy2a9D5Gax6xGKLb4axhm12+Z0RABfQ==" saltValue="oE+Lu05cx9RGpvtes8uiYw==" spinCount="100000" sheet="1" objects="1" scenarios="1"/>
  <mergeCells count="1">
    <mergeCell ref="B4:D4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M13" sqref="M13"/>
    </sheetView>
  </sheetViews>
  <sheetFormatPr baseColWidth="10" defaultRowHeight="15" x14ac:dyDescent="0.25"/>
  <cols>
    <col min="2" max="2" width="70.5703125" bestFit="1" customWidth="1"/>
    <col min="3" max="3" width="14" bestFit="1" customWidth="1"/>
    <col min="4" max="4" width="14.85546875" bestFit="1" customWidth="1"/>
    <col min="8" max="8" width="13.140625" customWidth="1"/>
  </cols>
  <sheetData>
    <row r="1" spans="1:8" x14ac:dyDescent="0.25">
      <c r="A1" s="3" t="s">
        <v>146</v>
      </c>
    </row>
    <row r="2" spans="1:8" x14ac:dyDescent="0.25">
      <c r="A2" s="4" t="s">
        <v>310</v>
      </c>
    </row>
    <row r="4" spans="1:8" x14ac:dyDescent="0.25">
      <c r="B4" s="228" t="s">
        <v>268</v>
      </c>
      <c r="C4" s="229"/>
      <c r="D4" s="230"/>
    </row>
    <row r="5" spans="1:8" ht="15.75" thickBot="1" x14ac:dyDescent="0.3">
      <c r="B5" s="215" t="s">
        <v>356</v>
      </c>
      <c r="C5" s="85" t="s">
        <v>177</v>
      </c>
      <c r="D5" s="86" t="s">
        <v>355</v>
      </c>
    </row>
    <row r="6" spans="1:8" ht="15.75" thickTop="1" x14ac:dyDescent="0.25">
      <c r="B6" s="207" t="s">
        <v>267</v>
      </c>
      <c r="C6" s="211">
        <v>0.01</v>
      </c>
      <c r="D6" s="114">
        <v>8</v>
      </c>
      <c r="E6" s="96"/>
      <c r="F6" s="96"/>
      <c r="G6" s="96"/>
      <c r="H6" s="96"/>
    </row>
    <row r="7" spans="1:8" x14ac:dyDescent="0.25">
      <c r="B7" s="207" t="s">
        <v>266</v>
      </c>
      <c r="C7" s="211">
        <v>0.06</v>
      </c>
      <c r="D7" s="114">
        <v>42</v>
      </c>
    </row>
    <row r="8" spans="1:8" x14ac:dyDescent="0.25">
      <c r="B8" s="207" t="s">
        <v>265</v>
      </c>
      <c r="C8" s="211">
        <v>0.13</v>
      </c>
      <c r="D8" s="114">
        <v>96</v>
      </c>
    </row>
    <row r="9" spans="1:8" x14ac:dyDescent="0.25">
      <c r="B9" s="207" t="s">
        <v>264</v>
      </c>
      <c r="C9" s="211">
        <v>0.14000000000000001</v>
      </c>
      <c r="D9" s="114">
        <v>106</v>
      </c>
    </row>
    <row r="10" spans="1:8" x14ac:dyDescent="0.25">
      <c r="B10" s="207" t="s">
        <v>263</v>
      </c>
      <c r="C10" s="211">
        <v>0.17</v>
      </c>
      <c r="D10" s="114">
        <v>128</v>
      </c>
    </row>
    <row r="11" spans="1:8" x14ac:dyDescent="0.25">
      <c r="B11" s="209" t="s">
        <v>262</v>
      </c>
      <c r="C11" s="212">
        <v>0.43</v>
      </c>
      <c r="D11" s="213">
        <v>321</v>
      </c>
    </row>
  </sheetData>
  <sheetProtection algorithmName="SHA-512" hashValue="40cer/EKamIxEDpIAG4rMyIClfUpJs6BRkRaX9vXLXW6m4m/DoWJRwIs15AOqqMtIdOzRlvbNTtp2d4hUcvuvg==" saltValue="J9MPiele5n3o7lF5DFINWw==" spinCount="100000" sheet="1" objects="1" scenarios="1"/>
  <mergeCells count="1">
    <mergeCell ref="B4:D4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16" zoomScale="90" zoomScaleNormal="90" workbookViewId="0">
      <selection activeCell="C45" sqref="C45"/>
    </sheetView>
  </sheetViews>
  <sheetFormatPr baseColWidth="10" defaultRowHeight="15" x14ac:dyDescent="0.25"/>
  <cols>
    <col min="2" max="2" width="32.140625" customWidth="1"/>
    <col min="3" max="3" width="15.85546875" bestFit="1" customWidth="1"/>
  </cols>
  <sheetData>
    <row r="1" spans="1:3" x14ac:dyDescent="0.25">
      <c r="A1" s="3" t="s">
        <v>146</v>
      </c>
    </row>
    <row r="2" spans="1:3" x14ac:dyDescent="0.25">
      <c r="A2" s="4" t="s">
        <v>156</v>
      </c>
    </row>
    <row r="4" spans="1:3" x14ac:dyDescent="0.25">
      <c r="B4" s="228" t="s">
        <v>319</v>
      </c>
      <c r="C4" s="230"/>
    </row>
    <row r="5" spans="1:3" ht="15.75" thickBot="1" x14ac:dyDescent="0.3">
      <c r="B5" s="26" t="s">
        <v>37</v>
      </c>
      <c r="C5" s="118" t="s">
        <v>38</v>
      </c>
    </row>
    <row r="6" spans="1:3" ht="15.75" thickTop="1" x14ac:dyDescent="0.25">
      <c r="B6" s="56" t="s">
        <v>39</v>
      </c>
      <c r="C6" s="22">
        <v>4.2512121766037601E-2</v>
      </c>
    </row>
    <row r="7" spans="1:3" x14ac:dyDescent="0.25">
      <c r="B7" s="56" t="s">
        <v>163</v>
      </c>
      <c r="C7" s="22">
        <v>4.2274407191850799E-2</v>
      </c>
    </row>
    <row r="8" spans="1:3" x14ac:dyDescent="0.25">
      <c r="B8" s="56" t="s">
        <v>40</v>
      </c>
      <c r="C8" s="22">
        <v>3.3742973598343905E-2</v>
      </c>
    </row>
    <row r="9" spans="1:3" x14ac:dyDescent="0.25">
      <c r="B9" s="56" t="s">
        <v>41</v>
      </c>
      <c r="C9" s="22">
        <v>3.2549022634842599E-2</v>
      </c>
    </row>
    <row r="10" spans="1:3" x14ac:dyDescent="0.25">
      <c r="B10" s="56" t="s">
        <v>42</v>
      </c>
      <c r="C10" s="22">
        <v>3.1408060012725503E-2</v>
      </c>
    </row>
    <row r="11" spans="1:3" x14ac:dyDescent="0.25">
      <c r="B11" s="56" t="s">
        <v>43</v>
      </c>
      <c r="C11" s="22">
        <v>3.0869473755955799E-2</v>
      </c>
    </row>
    <row r="12" spans="1:3" x14ac:dyDescent="0.25">
      <c r="B12" s="56" t="s">
        <v>44</v>
      </c>
      <c r="C12" s="22">
        <v>2.9316822484801799E-2</v>
      </c>
    </row>
    <row r="13" spans="1:3" x14ac:dyDescent="0.25">
      <c r="B13" s="56" t="s">
        <v>45</v>
      </c>
      <c r="C13" s="22">
        <v>2.8712531982679299E-2</v>
      </c>
    </row>
    <row r="14" spans="1:3" x14ac:dyDescent="0.25">
      <c r="B14" s="56" t="s">
        <v>46</v>
      </c>
      <c r="C14" s="22">
        <v>2.7464511315132101E-2</v>
      </c>
    </row>
    <row r="15" spans="1:3" x14ac:dyDescent="0.25">
      <c r="B15" s="56" t="s">
        <v>47</v>
      </c>
      <c r="C15" s="22">
        <v>2.74417936612978E-2</v>
      </c>
    </row>
    <row r="16" spans="1:3" x14ac:dyDescent="0.25">
      <c r="B16" s="56" t="s">
        <v>48</v>
      </c>
      <c r="C16" s="22">
        <v>2.48834620050838E-2</v>
      </c>
    </row>
    <row r="17" spans="2:3" x14ac:dyDescent="0.25">
      <c r="B17" s="116" t="s">
        <v>49</v>
      </c>
      <c r="C17" s="119">
        <v>2.3372850856089401E-2</v>
      </c>
    </row>
    <row r="18" spans="2:3" x14ac:dyDescent="0.25">
      <c r="B18" s="56" t="s">
        <v>50</v>
      </c>
      <c r="C18" s="22">
        <v>2.2480503175133101E-2</v>
      </c>
    </row>
    <row r="19" spans="2:3" x14ac:dyDescent="0.25">
      <c r="B19" s="56" t="s">
        <v>51</v>
      </c>
      <c r="C19" s="22">
        <v>2.0754028742495701E-2</v>
      </c>
    </row>
    <row r="20" spans="2:3" x14ac:dyDescent="0.25">
      <c r="B20" s="56" t="s">
        <v>52</v>
      </c>
      <c r="C20" s="22">
        <v>2.0324746207522799E-2</v>
      </c>
    </row>
    <row r="21" spans="2:3" x14ac:dyDescent="0.25">
      <c r="B21" s="56" t="s">
        <v>53</v>
      </c>
      <c r="C21" s="22">
        <v>2.03221526118436E-2</v>
      </c>
    </row>
    <row r="22" spans="2:3" x14ac:dyDescent="0.25">
      <c r="B22" s="56" t="s">
        <v>54</v>
      </c>
      <c r="C22" s="22">
        <v>2.0020216815651599E-2</v>
      </c>
    </row>
    <row r="23" spans="2:3" x14ac:dyDescent="0.25">
      <c r="B23" s="56" t="s">
        <v>55</v>
      </c>
      <c r="C23" s="22">
        <v>1.8787011841379E-2</v>
      </c>
    </row>
    <row r="24" spans="2:3" x14ac:dyDescent="0.25">
      <c r="B24" s="56" t="s">
        <v>56</v>
      </c>
      <c r="C24" s="22">
        <v>1.6884742152414998E-2</v>
      </c>
    </row>
    <row r="25" spans="2:3" x14ac:dyDescent="0.25">
      <c r="B25" s="56" t="s">
        <v>57</v>
      </c>
      <c r="C25" s="22">
        <v>1.6782972837764101E-2</v>
      </c>
    </row>
    <row r="26" spans="2:3" x14ac:dyDescent="0.25">
      <c r="B26" s="56" t="s">
        <v>58</v>
      </c>
      <c r="C26" s="22">
        <v>1.5294977564009899E-2</v>
      </c>
    </row>
    <row r="27" spans="2:3" x14ac:dyDescent="0.25">
      <c r="B27" s="56" t="s">
        <v>59</v>
      </c>
      <c r="C27" s="22">
        <v>1.2856593252343699E-2</v>
      </c>
    </row>
    <row r="28" spans="2:3" x14ac:dyDescent="0.25">
      <c r="B28" s="56" t="s">
        <v>60</v>
      </c>
      <c r="C28" s="22">
        <v>1.28133617360798E-2</v>
      </c>
    </row>
    <row r="29" spans="2:3" x14ac:dyDescent="0.25">
      <c r="B29" s="56" t="s">
        <v>61</v>
      </c>
      <c r="C29" s="22">
        <v>1.26564755649372E-2</v>
      </c>
    </row>
    <row r="30" spans="2:3" x14ac:dyDescent="0.25">
      <c r="B30" s="56" t="s">
        <v>62</v>
      </c>
      <c r="C30" s="22">
        <v>1.2626421257616699E-2</v>
      </c>
    </row>
    <row r="31" spans="2:3" x14ac:dyDescent="0.25">
      <c r="B31" s="56" t="s">
        <v>63</v>
      </c>
      <c r="C31" s="22">
        <v>1.24366149111428E-2</v>
      </c>
    </row>
    <row r="32" spans="2:3" x14ac:dyDescent="0.25">
      <c r="B32" s="56" t="s">
        <v>64</v>
      </c>
      <c r="C32" s="22">
        <v>1.20606420269495E-2</v>
      </c>
    </row>
    <row r="33" spans="2:3" x14ac:dyDescent="0.25">
      <c r="B33" s="56" t="s">
        <v>65</v>
      </c>
      <c r="C33" s="22">
        <v>1.1854929987966301E-2</v>
      </c>
    </row>
    <row r="34" spans="2:3" x14ac:dyDescent="0.25">
      <c r="B34" s="56" t="s">
        <v>66</v>
      </c>
      <c r="C34" s="22">
        <v>1.1768095683410701E-2</v>
      </c>
    </row>
    <row r="35" spans="2:3" x14ac:dyDescent="0.25">
      <c r="B35" s="56" t="s">
        <v>67</v>
      </c>
      <c r="C35" s="22">
        <v>1.00699621859426E-2</v>
      </c>
    </row>
    <row r="36" spans="2:3" x14ac:dyDescent="0.25">
      <c r="B36" s="56" t="s">
        <v>68</v>
      </c>
      <c r="C36" s="22">
        <v>9.6547263660176005E-3</v>
      </c>
    </row>
    <row r="37" spans="2:3" x14ac:dyDescent="0.25">
      <c r="B37" s="56" t="s">
        <v>69</v>
      </c>
      <c r="C37" s="22">
        <v>9.4464284834545002E-3</v>
      </c>
    </row>
    <row r="38" spans="2:3" x14ac:dyDescent="0.25">
      <c r="B38" s="56" t="s">
        <v>70</v>
      </c>
      <c r="C38" s="22">
        <v>7.896533362275901E-3</v>
      </c>
    </row>
    <row r="39" spans="2:3" x14ac:dyDescent="0.25">
      <c r="B39" s="56" t="s">
        <v>71</v>
      </c>
      <c r="C39" s="22">
        <v>4.8650383985583004E-3</v>
      </c>
    </row>
    <row r="40" spans="2:3" x14ac:dyDescent="0.25">
      <c r="B40" s="56" t="s">
        <v>72</v>
      </c>
      <c r="C40" s="22">
        <v>4.4291782225490996E-3</v>
      </c>
    </row>
    <row r="41" spans="2:3" x14ac:dyDescent="0.25">
      <c r="B41" s="117" t="s">
        <v>73</v>
      </c>
      <c r="C41" s="120">
        <v>3.6243741880653004E-3</v>
      </c>
    </row>
    <row r="42" spans="2:3" x14ac:dyDescent="0.25">
      <c r="B42" s="17" t="s">
        <v>158</v>
      </c>
    </row>
    <row r="43" spans="2:3" x14ac:dyDescent="0.25">
      <c r="B43" s="16" t="s">
        <v>318</v>
      </c>
    </row>
    <row r="44" spans="2:3" x14ac:dyDescent="0.25">
      <c r="B44" s="16" t="s">
        <v>315</v>
      </c>
    </row>
    <row r="45" spans="2:3" x14ac:dyDescent="0.25">
      <c r="B45" s="16" t="s">
        <v>316</v>
      </c>
    </row>
    <row r="46" spans="2:3" x14ac:dyDescent="0.25">
      <c r="B46" s="16" t="s">
        <v>317</v>
      </c>
    </row>
    <row r="47" spans="2:3" x14ac:dyDescent="0.25">
      <c r="B47" s="16"/>
    </row>
  </sheetData>
  <sheetProtection algorithmName="SHA-512" hashValue="QDy4y1dMY+faqUsdKcELJTBukLlwg2Gi0lGqQiLe/JvVYLyvZ5xtCpnO9a8Wz55nQJNpJFC3Lzh6usQmpV3N7w==" saltValue="leqLtQafe232+acOf10yRg==" spinCount="100000" sheet="1" objects="1" scenarios="1"/>
  <mergeCells count="1">
    <mergeCell ref="B4:C4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="90" zoomScaleNormal="90" workbookViewId="0">
      <selection activeCell="F15" sqref="F15"/>
    </sheetView>
  </sheetViews>
  <sheetFormatPr baseColWidth="10" defaultRowHeight="15" x14ac:dyDescent="0.25"/>
  <cols>
    <col min="1" max="1" width="13.7109375" customWidth="1"/>
    <col min="2" max="2" width="41.42578125" bestFit="1" customWidth="1"/>
    <col min="3" max="4" width="12.7109375" bestFit="1" customWidth="1"/>
    <col min="5" max="5" width="17.5703125" bestFit="1" customWidth="1"/>
  </cols>
  <sheetData>
    <row r="1" spans="1:5" x14ac:dyDescent="0.25">
      <c r="A1" s="3" t="s">
        <v>146</v>
      </c>
    </row>
    <row r="2" spans="1:5" x14ac:dyDescent="0.25">
      <c r="A2" s="4" t="s">
        <v>349</v>
      </c>
    </row>
    <row r="4" spans="1:5" ht="15.75" thickBot="1" x14ac:dyDescent="0.3">
      <c r="B4" s="131" t="s">
        <v>32</v>
      </c>
      <c r="C4" s="63" t="s">
        <v>34</v>
      </c>
      <c r="D4" s="224" t="s">
        <v>35</v>
      </c>
      <c r="E4" s="225" t="s">
        <v>36</v>
      </c>
    </row>
    <row r="5" spans="1:5" ht="15.75" thickTop="1" x14ac:dyDescent="0.25">
      <c r="B5" s="252" t="s">
        <v>33</v>
      </c>
      <c r="C5" s="191">
        <v>40179</v>
      </c>
      <c r="D5" s="216">
        <v>1.9107221976074399E-2</v>
      </c>
      <c r="E5" s="193">
        <f t="shared" ref="E5:E11" si="0">E6*(1+D5)</f>
        <v>1.2523260965883913</v>
      </c>
    </row>
    <row r="6" spans="1:5" x14ac:dyDescent="0.25">
      <c r="B6" s="252"/>
      <c r="C6" s="191">
        <v>40544</v>
      </c>
      <c r="D6" s="216">
        <v>3.34130391464234E-2</v>
      </c>
      <c r="E6" s="193">
        <f t="shared" si="0"/>
        <v>1.228846258355524</v>
      </c>
    </row>
    <row r="7" spans="1:5" x14ac:dyDescent="0.25">
      <c r="B7" s="252"/>
      <c r="C7" s="191">
        <v>40909</v>
      </c>
      <c r="D7" s="216">
        <v>3.00626670756825E-2</v>
      </c>
      <c r="E7" s="193">
        <f t="shared" si="0"/>
        <v>1.1891143345457729</v>
      </c>
    </row>
    <row r="8" spans="1:5" x14ac:dyDescent="0.25">
      <c r="B8" s="252"/>
      <c r="C8" s="191">
        <v>41275</v>
      </c>
      <c r="D8" s="216">
        <v>1.79366092320783E-2</v>
      </c>
      <c r="E8" s="193">
        <f t="shared" si="0"/>
        <v>1.1544097000638158</v>
      </c>
    </row>
    <row r="9" spans="1:5" x14ac:dyDescent="0.25">
      <c r="B9" s="252"/>
      <c r="C9" s="191">
        <v>41640</v>
      </c>
      <c r="D9" s="216">
        <v>4.7152541522823804E-2</v>
      </c>
      <c r="E9" s="193">
        <f t="shared" si="0"/>
        <v>1.1340683590648062</v>
      </c>
    </row>
    <row r="10" spans="1:5" x14ac:dyDescent="0.25">
      <c r="B10" s="252"/>
      <c r="C10" s="191">
        <v>42005</v>
      </c>
      <c r="D10" s="216">
        <v>4.3488672829158602E-2</v>
      </c>
      <c r="E10" s="193">
        <f t="shared" si="0"/>
        <v>1.0830020594856073</v>
      </c>
    </row>
    <row r="11" spans="1:5" x14ac:dyDescent="0.25">
      <c r="B11" s="252"/>
      <c r="C11" s="191">
        <v>42370</v>
      </c>
      <c r="D11" s="216">
        <v>3.7866617707807103E-2</v>
      </c>
      <c r="E11" s="193">
        <f t="shared" si="0"/>
        <v>1.0378666177078071</v>
      </c>
    </row>
    <row r="12" spans="1:5" x14ac:dyDescent="0.25">
      <c r="B12" s="253"/>
      <c r="C12" s="192">
        <v>42736</v>
      </c>
      <c r="D12" s="217">
        <v>2.1824694852291101E-2</v>
      </c>
      <c r="E12" s="194">
        <v>1</v>
      </c>
    </row>
  </sheetData>
  <sheetProtection algorithmName="SHA-512" hashValue="IA+ksPLOndovs5LEMD98AnmlCCsYKjJA2eHYVeY/MKlURuo02URtDz0obcco9tR6KtbbFpWdUuFTTsb7ZiozgQ==" saltValue="8MIwntsrcCSU92n5wMzxPA==" spinCount="100000" sheet="1" objects="1" scenarios="1"/>
  <mergeCells count="1">
    <mergeCell ref="B5:B12"/>
  </mergeCells>
  <hyperlinks>
    <hyperlink ref="A1" location="Índice!A1" display="Í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3" zoomScale="90" zoomScaleNormal="90" workbookViewId="0">
      <selection activeCell="E38" sqref="E38"/>
    </sheetView>
  </sheetViews>
  <sheetFormatPr baseColWidth="10" defaultRowHeight="15" x14ac:dyDescent="0.25"/>
  <cols>
    <col min="2" max="2" width="16" customWidth="1"/>
    <col min="3" max="3" width="9.42578125" bestFit="1" customWidth="1"/>
    <col min="4" max="4" width="18" bestFit="1" customWidth="1"/>
    <col min="5" max="5" width="19.28515625" bestFit="1" customWidth="1"/>
  </cols>
  <sheetData>
    <row r="1" spans="1:5" x14ac:dyDescent="0.25">
      <c r="A1" s="3" t="s">
        <v>146</v>
      </c>
    </row>
    <row r="2" spans="1:5" x14ac:dyDescent="0.25">
      <c r="A2" s="4" t="s">
        <v>157</v>
      </c>
    </row>
    <row r="4" spans="1:5" x14ac:dyDescent="0.25">
      <c r="B4" s="228" t="s">
        <v>321</v>
      </c>
      <c r="C4" s="229"/>
      <c r="D4" s="229"/>
      <c r="E4" s="230"/>
    </row>
    <row r="5" spans="1:5" ht="15.75" thickBot="1" x14ac:dyDescent="0.3">
      <c r="B5" s="97" t="s">
        <v>37</v>
      </c>
      <c r="C5" s="19" t="s">
        <v>78</v>
      </c>
      <c r="D5" s="19" t="s">
        <v>76</v>
      </c>
      <c r="E5" s="59" t="s">
        <v>79</v>
      </c>
    </row>
    <row r="6" spans="1:5" ht="15.75" thickTop="1" x14ac:dyDescent="0.25">
      <c r="B6" s="56" t="s">
        <v>39</v>
      </c>
      <c r="C6" s="18">
        <v>0.85580000000000001</v>
      </c>
      <c r="D6" s="18">
        <v>0.11710000000000001</v>
      </c>
      <c r="E6" s="121">
        <v>2.7099999999999999E-2</v>
      </c>
    </row>
    <row r="7" spans="1:5" x14ac:dyDescent="0.25">
      <c r="B7" s="56" t="s">
        <v>42</v>
      </c>
      <c r="C7" s="18">
        <v>0.78749999999999998</v>
      </c>
      <c r="D7" s="18">
        <v>0.1232</v>
      </c>
      <c r="E7" s="121">
        <v>8.929999999999999E-2</v>
      </c>
    </row>
    <row r="8" spans="1:5" x14ac:dyDescent="0.25">
      <c r="B8" s="56" t="s">
        <v>163</v>
      </c>
      <c r="C8" s="18">
        <v>0.77739999999999998</v>
      </c>
      <c r="D8" s="18">
        <v>9.1300000000000006E-2</v>
      </c>
      <c r="E8" s="121">
        <v>0.1313</v>
      </c>
    </row>
    <row r="9" spans="1:5" x14ac:dyDescent="0.25">
      <c r="B9" s="56" t="s">
        <v>54</v>
      </c>
      <c r="C9" s="18">
        <v>0.75620000000000009</v>
      </c>
      <c r="D9" s="18">
        <v>0.10869999999999999</v>
      </c>
      <c r="E9" s="121">
        <v>0.1351</v>
      </c>
    </row>
    <row r="10" spans="1:5" x14ac:dyDescent="0.25">
      <c r="B10" s="56" t="s">
        <v>64</v>
      </c>
      <c r="C10" s="18">
        <v>0.74140000000000006</v>
      </c>
      <c r="D10" s="18">
        <v>0.1115</v>
      </c>
      <c r="E10" s="121">
        <v>0.14710000000000001</v>
      </c>
    </row>
    <row r="11" spans="1:5" x14ac:dyDescent="0.25">
      <c r="B11" s="56" t="s">
        <v>43</v>
      </c>
      <c r="C11" s="18">
        <v>0.71420000000000006</v>
      </c>
      <c r="D11" s="18">
        <v>0.2351</v>
      </c>
      <c r="E11" s="121">
        <v>5.0700000000000002E-2</v>
      </c>
    </row>
    <row r="12" spans="1:5" x14ac:dyDescent="0.25">
      <c r="B12" s="56" t="s">
        <v>47</v>
      </c>
      <c r="C12" s="18">
        <v>0.7117</v>
      </c>
      <c r="D12" s="18">
        <v>0.1321</v>
      </c>
      <c r="E12" s="121">
        <v>0.15620000000000001</v>
      </c>
    </row>
    <row r="13" spans="1:5" x14ac:dyDescent="0.25">
      <c r="B13" s="56" t="s">
        <v>40</v>
      </c>
      <c r="C13" s="18">
        <v>0.70989999999999998</v>
      </c>
      <c r="D13" s="18">
        <v>0.26679999999999998</v>
      </c>
      <c r="E13" s="121">
        <v>2.3300000000000001E-2</v>
      </c>
    </row>
    <row r="14" spans="1:5" x14ac:dyDescent="0.25">
      <c r="B14" s="56" t="s">
        <v>66</v>
      </c>
      <c r="C14" s="18">
        <v>0.70700000000000007</v>
      </c>
      <c r="D14" s="18">
        <v>0.25180000000000002</v>
      </c>
      <c r="E14" s="121">
        <v>4.1200000000000001E-2</v>
      </c>
    </row>
    <row r="15" spans="1:5" x14ac:dyDescent="0.25">
      <c r="B15" s="56" t="s">
        <v>48</v>
      </c>
      <c r="C15" s="18">
        <v>0.69709999999999994</v>
      </c>
      <c r="D15" s="18">
        <v>0.20170000000000002</v>
      </c>
      <c r="E15" s="121">
        <v>0.1012</v>
      </c>
    </row>
    <row r="16" spans="1:5" x14ac:dyDescent="0.25">
      <c r="B16" s="56" t="s">
        <v>41</v>
      </c>
      <c r="C16" s="18">
        <v>0.69579999999999997</v>
      </c>
      <c r="D16" s="18">
        <v>0.26819999999999999</v>
      </c>
      <c r="E16" s="121">
        <v>3.6000000000000004E-2</v>
      </c>
    </row>
    <row r="17" spans="2:5" x14ac:dyDescent="0.25">
      <c r="B17" s="116" t="s">
        <v>49</v>
      </c>
      <c r="C17" s="8">
        <v>0.69180000000000008</v>
      </c>
      <c r="D17" s="8">
        <v>0.17499999999999999</v>
      </c>
      <c r="E17" s="119">
        <v>0.13320000000000001</v>
      </c>
    </row>
    <row r="18" spans="2:5" x14ac:dyDescent="0.25">
      <c r="B18" s="56" t="s">
        <v>44</v>
      </c>
      <c r="C18" s="18">
        <v>0.68159999999999998</v>
      </c>
      <c r="D18" s="18">
        <v>0.1804</v>
      </c>
      <c r="E18" s="121">
        <v>0.13800000000000001</v>
      </c>
    </row>
    <row r="19" spans="2:5" x14ac:dyDescent="0.25">
      <c r="B19" s="56" t="s">
        <v>56</v>
      </c>
      <c r="C19" s="18">
        <v>0.67040000000000011</v>
      </c>
      <c r="D19" s="18">
        <v>0.24559999999999998</v>
      </c>
      <c r="E19" s="121">
        <v>8.4000000000000005E-2</v>
      </c>
    </row>
    <row r="20" spans="2:5" x14ac:dyDescent="0.25">
      <c r="B20" s="56" t="s">
        <v>46</v>
      </c>
      <c r="C20" s="18">
        <v>0.65839999999999999</v>
      </c>
      <c r="D20" s="18">
        <v>0.25140000000000001</v>
      </c>
      <c r="E20" s="121">
        <v>9.0200000000000002E-2</v>
      </c>
    </row>
    <row r="21" spans="2:5" x14ac:dyDescent="0.25">
      <c r="B21" s="56" t="s">
        <v>45</v>
      </c>
      <c r="C21" s="18">
        <v>0.6581999999999999</v>
      </c>
      <c r="D21" s="18">
        <v>0.31640000000000001</v>
      </c>
      <c r="E21" s="121">
        <v>2.5399999999999999E-2</v>
      </c>
    </row>
    <row r="22" spans="2:5" x14ac:dyDescent="0.25">
      <c r="B22" s="56" t="s">
        <v>68</v>
      </c>
      <c r="C22" s="18">
        <v>0.65670000000000006</v>
      </c>
      <c r="D22" s="18">
        <v>0.31379999999999997</v>
      </c>
      <c r="E22" s="121">
        <v>2.9500000000000002E-2</v>
      </c>
    </row>
    <row r="23" spans="2:5" x14ac:dyDescent="0.25">
      <c r="B23" s="56" t="s">
        <v>50</v>
      </c>
      <c r="C23" s="18">
        <v>0.6361</v>
      </c>
      <c r="D23" s="18">
        <v>0.2195</v>
      </c>
      <c r="E23" s="121">
        <v>0.1444</v>
      </c>
    </row>
    <row r="24" spans="2:5" x14ac:dyDescent="0.25">
      <c r="B24" s="56" t="s">
        <v>51</v>
      </c>
      <c r="C24" s="18">
        <v>0.63029999999999997</v>
      </c>
      <c r="D24" s="18">
        <v>0.32119999999999999</v>
      </c>
      <c r="E24" s="121">
        <v>4.8499999999999995E-2</v>
      </c>
    </row>
    <row r="25" spans="2:5" x14ac:dyDescent="0.25">
      <c r="B25" s="56" t="s">
        <v>57</v>
      </c>
      <c r="C25" s="18">
        <v>0.61140000000000005</v>
      </c>
      <c r="D25" s="18">
        <v>0.20449999999999999</v>
      </c>
      <c r="E25" s="121">
        <v>0.18410000000000001</v>
      </c>
    </row>
    <row r="26" spans="2:5" x14ac:dyDescent="0.25">
      <c r="B26" s="56" t="s">
        <v>59</v>
      </c>
      <c r="C26" s="18">
        <v>0.58260000000000001</v>
      </c>
      <c r="D26" s="18">
        <v>0.25540000000000002</v>
      </c>
      <c r="E26" s="121">
        <v>0.16200000000000001</v>
      </c>
    </row>
    <row r="27" spans="2:5" x14ac:dyDescent="0.25">
      <c r="B27" s="56" t="s">
        <v>52</v>
      </c>
      <c r="C27" s="18">
        <v>0.56940000000000002</v>
      </c>
      <c r="D27" s="18">
        <v>0.31509999999999999</v>
      </c>
      <c r="E27" s="121">
        <v>0.11550000000000001</v>
      </c>
    </row>
    <row r="28" spans="2:5" x14ac:dyDescent="0.25">
      <c r="B28" s="56" t="s">
        <v>69</v>
      </c>
      <c r="C28" s="18">
        <v>0.54210000000000003</v>
      </c>
      <c r="D28" s="18">
        <v>0.36299999999999999</v>
      </c>
      <c r="E28" s="121">
        <v>9.4899999999999998E-2</v>
      </c>
    </row>
    <row r="29" spans="2:5" x14ac:dyDescent="0.25">
      <c r="B29" s="56" t="s">
        <v>65</v>
      </c>
      <c r="C29" s="18">
        <v>0.53739999999999999</v>
      </c>
      <c r="D29" s="18">
        <v>0.2752</v>
      </c>
      <c r="E29" s="121">
        <v>0.18739999999999998</v>
      </c>
    </row>
    <row r="30" spans="2:5" x14ac:dyDescent="0.25">
      <c r="B30" s="56" t="s">
        <v>55</v>
      </c>
      <c r="C30" s="18">
        <v>0.5343</v>
      </c>
      <c r="D30" s="18">
        <v>0.30630000000000002</v>
      </c>
      <c r="E30" s="121">
        <v>0.15939999999999999</v>
      </c>
    </row>
    <row r="31" spans="2:5" x14ac:dyDescent="0.25">
      <c r="B31" s="56" t="s">
        <v>53</v>
      </c>
      <c r="C31" s="18">
        <v>0.53270000000000006</v>
      </c>
      <c r="D31" s="18">
        <v>0.32579999999999998</v>
      </c>
      <c r="E31" s="121">
        <v>0.14150000000000001</v>
      </c>
    </row>
    <row r="32" spans="2:5" x14ac:dyDescent="0.25">
      <c r="B32" s="56" t="s">
        <v>60</v>
      </c>
      <c r="C32" s="18">
        <v>0.51490000000000002</v>
      </c>
      <c r="D32" s="18">
        <v>0.3553</v>
      </c>
      <c r="E32" s="121">
        <v>0.1298</v>
      </c>
    </row>
    <row r="33" spans="2:5" x14ac:dyDescent="0.25">
      <c r="B33" s="56" t="s">
        <v>63</v>
      </c>
      <c r="C33" s="18">
        <v>0.51469999999999994</v>
      </c>
      <c r="D33" s="18">
        <v>0.18640000000000001</v>
      </c>
      <c r="E33" s="121">
        <v>0.2989</v>
      </c>
    </row>
    <row r="34" spans="2:5" x14ac:dyDescent="0.25">
      <c r="B34" s="56" t="s">
        <v>58</v>
      </c>
      <c r="C34" s="18">
        <v>0.51029999999999998</v>
      </c>
      <c r="D34" s="18">
        <v>0.41249999999999998</v>
      </c>
      <c r="E34" s="121">
        <v>7.7199999999999991E-2</v>
      </c>
    </row>
    <row r="35" spans="2:5" x14ac:dyDescent="0.25">
      <c r="B35" s="56" t="s">
        <v>70</v>
      </c>
      <c r="C35" s="18">
        <v>0.50360000000000005</v>
      </c>
      <c r="D35" s="18">
        <v>0.27710000000000001</v>
      </c>
      <c r="E35" s="121">
        <v>0.21929999999999999</v>
      </c>
    </row>
    <row r="36" spans="2:5" x14ac:dyDescent="0.25">
      <c r="B36" s="56" t="s">
        <v>62</v>
      </c>
      <c r="C36" s="18">
        <v>0.49810000000000004</v>
      </c>
      <c r="D36" s="18">
        <v>0.29849999999999999</v>
      </c>
      <c r="E36" s="121">
        <v>0.2034</v>
      </c>
    </row>
    <row r="37" spans="2:5" x14ac:dyDescent="0.25">
      <c r="B37" s="56" t="s">
        <v>61</v>
      </c>
      <c r="C37" s="18">
        <v>0.47840000000000005</v>
      </c>
      <c r="D37" s="18">
        <v>0.45119999999999999</v>
      </c>
      <c r="E37" s="121">
        <v>7.0400000000000004E-2</v>
      </c>
    </row>
    <row r="38" spans="2:5" x14ac:dyDescent="0.25">
      <c r="B38" s="56" t="s">
        <v>67</v>
      </c>
      <c r="C38" s="18">
        <v>0.42210000000000003</v>
      </c>
      <c r="D38" s="18">
        <v>0.31890000000000002</v>
      </c>
      <c r="E38" s="121">
        <v>0.25900000000000001</v>
      </c>
    </row>
    <row r="39" spans="2:5" x14ac:dyDescent="0.25">
      <c r="B39" s="116" t="s">
        <v>73</v>
      </c>
      <c r="C39" s="8">
        <v>0.34239999999999998</v>
      </c>
      <c r="D39" s="8">
        <v>0.45834000000000003</v>
      </c>
      <c r="E39" s="119">
        <v>0.1993</v>
      </c>
    </row>
    <row r="40" spans="2:5" x14ac:dyDescent="0.25">
      <c r="B40" s="56" t="s">
        <v>71</v>
      </c>
      <c r="C40" s="18">
        <v>0.30549999999999999</v>
      </c>
      <c r="D40" s="18">
        <v>0.2676</v>
      </c>
      <c r="E40" s="121">
        <v>0.4269</v>
      </c>
    </row>
    <row r="41" spans="2:5" x14ac:dyDescent="0.25">
      <c r="B41" s="36" t="s">
        <v>72</v>
      </c>
      <c r="C41" s="185">
        <v>0.24460000000000001</v>
      </c>
      <c r="D41" s="185">
        <v>0.4375</v>
      </c>
      <c r="E41" s="186">
        <v>0.31790000000000002</v>
      </c>
    </row>
    <row r="42" spans="2:5" x14ac:dyDescent="0.25">
      <c r="B42" s="17" t="s">
        <v>158</v>
      </c>
    </row>
    <row r="43" spans="2:5" x14ac:dyDescent="0.25">
      <c r="B43" s="16" t="s">
        <v>318</v>
      </c>
    </row>
    <row r="44" spans="2:5" x14ac:dyDescent="0.25">
      <c r="B44" s="16" t="s">
        <v>315</v>
      </c>
    </row>
    <row r="45" spans="2:5" x14ac:dyDescent="0.25">
      <c r="B45" s="16" t="s">
        <v>316</v>
      </c>
    </row>
    <row r="46" spans="2:5" x14ac:dyDescent="0.25">
      <c r="B46" s="16" t="s">
        <v>317</v>
      </c>
    </row>
  </sheetData>
  <sheetProtection algorithmName="SHA-512" hashValue="SqFCIZAfZSw7Oax3Ty2ySZuHNfUKoJpA9qNDAsbPrc1hWvU2hd2nSXOLnoPBZjmPjWjGPtWDiPYNdr4+IMYb5w==" saltValue="iFxyzuPHILv/V2wex0HSKg==" spinCount="100000" sheet="1" objects="1" scenarios="1"/>
  <mergeCells count="1">
    <mergeCell ref="B4:E4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zoomScale="90" zoomScaleNormal="90" workbookViewId="0">
      <selection activeCell="B8" sqref="B8"/>
    </sheetView>
  </sheetViews>
  <sheetFormatPr baseColWidth="10" defaultRowHeight="15" x14ac:dyDescent="0.25"/>
  <cols>
    <col min="2" max="2" width="24" customWidth="1"/>
    <col min="3" max="3" width="33.5703125" bestFit="1" customWidth="1"/>
  </cols>
  <sheetData>
    <row r="1" spans="1:3" x14ac:dyDescent="0.25">
      <c r="A1" s="3" t="s">
        <v>146</v>
      </c>
    </row>
    <row r="2" spans="1:3" x14ac:dyDescent="0.25">
      <c r="A2" s="4" t="s">
        <v>161</v>
      </c>
    </row>
    <row r="4" spans="1:3" x14ac:dyDescent="0.25">
      <c r="B4" s="228" t="s">
        <v>322</v>
      </c>
      <c r="C4" s="230"/>
    </row>
    <row r="5" spans="1:3" ht="15.75" thickBot="1" x14ac:dyDescent="0.3">
      <c r="B5" s="97" t="s">
        <v>37</v>
      </c>
      <c r="C5" s="122" t="s">
        <v>82</v>
      </c>
    </row>
    <row r="6" spans="1:3" ht="15.75" thickTop="1" x14ac:dyDescent="0.25">
      <c r="B6" s="56" t="s">
        <v>71</v>
      </c>
      <c r="C6" s="22">
        <v>0.67354722149843205</v>
      </c>
    </row>
    <row r="7" spans="1:3" x14ac:dyDescent="0.25">
      <c r="B7" s="56" t="s">
        <v>63</v>
      </c>
      <c r="C7" s="22">
        <v>0.476672202929186</v>
      </c>
    </row>
    <row r="8" spans="1:3" x14ac:dyDescent="0.25">
      <c r="B8" s="116" t="s">
        <v>73</v>
      </c>
      <c r="C8" s="119">
        <v>0.47010000000000002</v>
      </c>
    </row>
    <row r="9" spans="1:3" x14ac:dyDescent="0.25">
      <c r="B9" s="56" t="s">
        <v>53</v>
      </c>
      <c r="C9" s="22">
        <v>0.45653944759475101</v>
      </c>
    </row>
    <row r="10" spans="1:3" x14ac:dyDescent="0.25">
      <c r="B10" s="56" t="s">
        <v>61</v>
      </c>
      <c r="C10" s="22">
        <v>0.442982138141848</v>
      </c>
    </row>
    <row r="11" spans="1:3" x14ac:dyDescent="0.25">
      <c r="B11" s="56" t="s">
        <v>67</v>
      </c>
      <c r="C11" s="22">
        <v>0.42570317755304499</v>
      </c>
    </row>
    <row r="12" spans="1:3" x14ac:dyDescent="0.25">
      <c r="B12" s="56" t="s">
        <v>68</v>
      </c>
      <c r="C12" s="22">
        <v>0.41823960311615799</v>
      </c>
    </row>
    <row r="13" spans="1:3" x14ac:dyDescent="0.25">
      <c r="B13" s="56" t="s">
        <v>65</v>
      </c>
      <c r="C13" s="22">
        <v>0.40927725478287302</v>
      </c>
    </row>
    <row r="14" spans="1:3" x14ac:dyDescent="0.25">
      <c r="B14" s="56" t="s">
        <v>59</v>
      </c>
      <c r="C14" s="22">
        <v>0.37979419596515795</v>
      </c>
    </row>
    <row r="15" spans="1:3" x14ac:dyDescent="0.25">
      <c r="B15" s="56" t="s">
        <v>60</v>
      </c>
      <c r="C15" s="22">
        <v>0.37597099948213397</v>
      </c>
    </row>
    <row r="16" spans="1:3" x14ac:dyDescent="0.25">
      <c r="B16" s="56" t="s">
        <v>62</v>
      </c>
      <c r="C16" s="22">
        <v>0.370957711442786</v>
      </c>
    </row>
    <row r="17" spans="2:3" x14ac:dyDescent="0.25">
      <c r="B17" s="56" t="s">
        <v>57</v>
      </c>
      <c r="C17" s="22">
        <v>0.35620123081166805</v>
      </c>
    </row>
    <row r="18" spans="2:3" x14ac:dyDescent="0.25">
      <c r="B18" s="56" t="s">
        <v>50</v>
      </c>
      <c r="C18" s="22">
        <v>0.348105394295607</v>
      </c>
    </row>
    <row r="19" spans="2:3" x14ac:dyDescent="0.25">
      <c r="B19" s="56" t="s">
        <v>64</v>
      </c>
      <c r="C19" s="22">
        <v>0.34624074782173897</v>
      </c>
    </row>
    <row r="20" spans="2:3" x14ac:dyDescent="0.25">
      <c r="B20" s="56" t="s">
        <v>51</v>
      </c>
      <c r="C20" s="22">
        <v>0.34153293130880596</v>
      </c>
    </row>
    <row r="21" spans="2:3" x14ac:dyDescent="0.25">
      <c r="B21" s="56" t="s">
        <v>52</v>
      </c>
      <c r="C21" s="22">
        <v>0.33127323524575603</v>
      </c>
    </row>
    <row r="22" spans="2:3" x14ac:dyDescent="0.25">
      <c r="B22" s="56" t="s">
        <v>58</v>
      </c>
      <c r="C22" s="22">
        <v>0.32995032153850901</v>
      </c>
    </row>
    <row r="23" spans="2:3" x14ac:dyDescent="0.25">
      <c r="B23" s="56" t="s">
        <v>72</v>
      </c>
      <c r="C23" s="22">
        <v>0.32720105124835697</v>
      </c>
    </row>
    <row r="24" spans="2:3" x14ac:dyDescent="0.25">
      <c r="B24" s="56" t="s">
        <v>70</v>
      </c>
      <c r="C24" s="22">
        <v>0.31935936812499499</v>
      </c>
    </row>
    <row r="25" spans="2:3" x14ac:dyDescent="0.25">
      <c r="B25" s="56" t="s">
        <v>43</v>
      </c>
      <c r="C25" s="22">
        <v>0.30675980117530699</v>
      </c>
    </row>
    <row r="26" spans="2:3" x14ac:dyDescent="0.25">
      <c r="B26" s="56" t="s">
        <v>45</v>
      </c>
      <c r="C26" s="22">
        <v>0.29376146788990798</v>
      </c>
    </row>
    <row r="27" spans="2:3" x14ac:dyDescent="0.25">
      <c r="B27" s="56" t="s">
        <v>46</v>
      </c>
      <c r="C27" s="22">
        <v>0.288853382529773</v>
      </c>
    </row>
    <row r="28" spans="2:3" x14ac:dyDescent="0.25">
      <c r="B28" s="56" t="s">
        <v>44</v>
      </c>
      <c r="C28" s="22">
        <v>0.285224525832319</v>
      </c>
    </row>
    <row r="29" spans="2:3" x14ac:dyDescent="0.25">
      <c r="B29" s="56" t="s">
        <v>56</v>
      </c>
      <c r="C29" s="22">
        <v>0.276677417314868</v>
      </c>
    </row>
    <row r="30" spans="2:3" x14ac:dyDescent="0.25">
      <c r="B30" s="56" t="s">
        <v>69</v>
      </c>
      <c r="C30" s="22">
        <v>0.275553314032281</v>
      </c>
    </row>
    <row r="31" spans="2:3" x14ac:dyDescent="0.25">
      <c r="B31" s="116" t="s">
        <v>49</v>
      </c>
      <c r="C31" s="119">
        <v>0.26744369830960502</v>
      </c>
    </row>
    <row r="32" spans="2:3" x14ac:dyDescent="0.25">
      <c r="B32" s="56" t="s">
        <v>66</v>
      </c>
      <c r="C32" s="22">
        <v>0.25917650813916399</v>
      </c>
    </row>
    <row r="33" spans="2:3" x14ac:dyDescent="0.25">
      <c r="B33" s="56" t="s">
        <v>47</v>
      </c>
      <c r="C33" s="22">
        <v>0.25084280819974603</v>
      </c>
    </row>
    <row r="34" spans="2:3" x14ac:dyDescent="0.25">
      <c r="B34" s="56" t="s">
        <v>40</v>
      </c>
      <c r="C34" s="22">
        <v>0.24368550098543298</v>
      </c>
    </row>
    <row r="35" spans="2:3" x14ac:dyDescent="0.25">
      <c r="B35" s="56" t="s">
        <v>163</v>
      </c>
      <c r="C35" s="22">
        <v>0.22683696140369</v>
      </c>
    </row>
    <row r="36" spans="2:3" x14ac:dyDescent="0.25">
      <c r="B36" s="56" t="s">
        <v>48</v>
      </c>
      <c r="C36" s="22">
        <v>0.225055839971536</v>
      </c>
    </row>
    <row r="37" spans="2:3" x14ac:dyDescent="0.25">
      <c r="B37" s="56" t="s">
        <v>54</v>
      </c>
      <c r="C37" s="22">
        <v>0.19886362970317698</v>
      </c>
    </row>
    <row r="38" spans="2:3" x14ac:dyDescent="0.25">
      <c r="B38" s="56" t="s">
        <v>42</v>
      </c>
      <c r="C38" s="22">
        <v>0.150165377980406</v>
      </c>
    </row>
    <row r="39" spans="2:3" x14ac:dyDescent="0.25">
      <c r="B39" s="36" t="s">
        <v>39</v>
      </c>
      <c r="C39" s="23">
        <v>0.12831342173826299</v>
      </c>
    </row>
    <row r="40" spans="2:3" x14ac:dyDescent="0.25">
      <c r="B40" s="17" t="s">
        <v>158</v>
      </c>
    </row>
    <row r="41" spans="2:3" x14ac:dyDescent="0.25">
      <c r="B41" s="16" t="s">
        <v>164</v>
      </c>
    </row>
    <row r="42" spans="2:3" x14ac:dyDescent="0.25">
      <c r="B42" s="16" t="s">
        <v>74</v>
      </c>
    </row>
    <row r="43" spans="2:3" x14ac:dyDescent="0.25">
      <c r="B43" s="16" t="s">
        <v>162</v>
      </c>
    </row>
    <row r="44" spans="2:3" x14ac:dyDescent="0.25">
      <c r="B44" s="16" t="s">
        <v>373</v>
      </c>
    </row>
  </sheetData>
  <sheetProtection algorithmName="SHA-512" hashValue="wdgQ7irQxW7EDToMz8SQy7Vtc14jBIE/bwwLH+9tf6rtWMvvArnw7c36rp+M6oowHDukDbgfouHHxozkLDMsXQ==" saltValue="RWI7sj/nTHNnNb8IXtmd7Q==" spinCount="100000" sheet="1" objects="1" scenarios="1"/>
  <mergeCells count="1">
    <mergeCell ref="B4:C4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13" zoomScale="90" zoomScaleNormal="90" workbookViewId="0">
      <selection activeCell="B42" sqref="B42"/>
    </sheetView>
  </sheetViews>
  <sheetFormatPr baseColWidth="10" defaultRowHeight="15" x14ac:dyDescent="0.25"/>
  <cols>
    <col min="2" max="2" width="15.42578125" bestFit="1" customWidth="1"/>
    <col min="3" max="3" width="48.5703125" customWidth="1"/>
  </cols>
  <sheetData>
    <row r="1" spans="1:3" x14ac:dyDescent="0.25">
      <c r="A1" s="3" t="s">
        <v>146</v>
      </c>
    </row>
    <row r="2" spans="1:3" x14ac:dyDescent="0.25">
      <c r="A2" s="4" t="s">
        <v>324</v>
      </c>
    </row>
    <row r="4" spans="1:3" x14ac:dyDescent="0.25">
      <c r="B4" s="228" t="s">
        <v>323</v>
      </c>
      <c r="C4" s="230"/>
    </row>
    <row r="5" spans="1:3" ht="15.75" thickBot="1" x14ac:dyDescent="0.3">
      <c r="B5" s="97" t="s">
        <v>37</v>
      </c>
      <c r="C5" s="59" t="s">
        <v>272</v>
      </c>
    </row>
    <row r="6" spans="1:3" ht="15.75" thickTop="1" x14ac:dyDescent="0.25">
      <c r="B6" s="56" t="s">
        <v>42</v>
      </c>
      <c r="C6" s="22">
        <v>0.77972381591887885</v>
      </c>
    </row>
    <row r="7" spans="1:3" x14ac:dyDescent="0.25">
      <c r="B7" s="56" t="s">
        <v>163</v>
      </c>
      <c r="C7" s="22">
        <v>0.74545881745978815</v>
      </c>
    </row>
    <row r="8" spans="1:3" x14ac:dyDescent="0.25">
      <c r="B8" s="56" t="s">
        <v>54</v>
      </c>
      <c r="C8" s="22">
        <v>0.69208866361024401</v>
      </c>
    </row>
    <row r="9" spans="1:3" x14ac:dyDescent="0.25">
      <c r="B9" s="56" t="s">
        <v>44</v>
      </c>
      <c r="C9" s="22">
        <v>0.65597361775162544</v>
      </c>
    </row>
    <row r="10" spans="1:3" x14ac:dyDescent="0.25">
      <c r="B10" s="56" t="s">
        <v>40</v>
      </c>
      <c r="C10" s="22">
        <v>0.63475824120527835</v>
      </c>
    </row>
    <row r="11" spans="1:3" x14ac:dyDescent="0.25">
      <c r="B11" s="56" t="s">
        <v>47</v>
      </c>
      <c r="C11" s="22">
        <v>0.62356494859893075</v>
      </c>
    </row>
    <row r="12" spans="1:3" x14ac:dyDescent="0.25">
      <c r="B12" s="56" t="s">
        <v>45</v>
      </c>
      <c r="C12" s="22">
        <v>0.59356130108423688</v>
      </c>
    </row>
    <row r="13" spans="1:3" x14ac:dyDescent="0.25">
      <c r="B13" s="56" t="s">
        <v>48</v>
      </c>
      <c r="C13" s="22">
        <v>0.58596677274614062</v>
      </c>
    </row>
    <row r="14" spans="1:3" x14ac:dyDescent="0.25">
      <c r="B14" s="56" t="s">
        <v>41</v>
      </c>
      <c r="C14" s="22">
        <v>0.57259416971694399</v>
      </c>
    </row>
    <row r="15" spans="1:3" x14ac:dyDescent="0.25">
      <c r="B15" s="56" t="s">
        <v>46</v>
      </c>
      <c r="C15" s="22">
        <v>0.54764532441647862</v>
      </c>
    </row>
    <row r="16" spans="1:3" x14ac:dyDescent="0.25">
      <c r="B16" s="56" t="s">
        <v>50</v>
      </c>
      <c r="C16" s="22">
        <v>0.54039005094992631</v>
      </c>
    </row>
    <row r="17" spans="2:3" x14ac:dyDescent="0.25">
      <c r="B17" s="56" t="s">
        <v>69</v>
      </c>
      <c r="C17" s="22">
        <v>0.5009814579965276</v>
      </c>
    </row>
    <row r="18" spans="2:3" x14ac:dyDescent="0.25">
      <c r="B18" s="56" t="s">
        <v>59</v>
      </c>
      <c r="C18" s="22">
        <v>0.4999323013043282</v>
      </c>
    </row>
    <row r="19" spans="2:3" x14ac:dyDescent="0.25">
      <c r="B19" s="56" t="s">
        <v>43</v>
      </c>
      <c r="C19" s="22">
        <v>0.49739502622403764</v>
      </c>
    </row>
    <row r="20" spans="2:3" x14ac:dyDescent="0.25">
      <c r="B20" s="56" t="s">
        <v>64</v>
      </c>
      <c r="C20" s="22">
        <v>0.4971684902550163</v>
      </c>
    </row>
    <row r="21" spans="2:3" x14ac:dyDescent="0.25">
      <c r="B21" s="56" t="s">
        <v>56</v>
      </c>
      <c r="C21" s="22">
        <v>0.48959084297729716</v>
      </c>
    </row>
    <row r="22" spans="2:3" x14ac:dyDescent="0.25">
      <c r="B22" s="56" t="s">
        <v>52</v>
      </c>
      <c r="C22" s="22">
        <v>0.48648467689482344</v>
      </c>
    </row>
    <row r="23" spans="2:3" x14ac:dyDescent="0.25">
      <c r="B23" s="56" t="s">
        <v>66</v>
      </c>
      <c r="C23" s="22">
        <v>0.48388126396425152</v>
      </c>
    </row>
    <row r="24" spans="2:3" x14ac:dyDescent="0.25">
      <c r="B24" s="116" t="s">
        <v>271</v>
      </c>
      <c r="C24" s="166">
        <v>0.47599999999999998</v>
      </c>
    </row>
    <row r="25" spans="2:3" x14ac:dyDescent="0.25">
      <c r="B25" s="56" t="s">
        <v>63</v>
      </c>
      <c r="C25" s="22">
        <v>0.47078363279480601</v>
      </c>
    </row>
    <row r="26" spans="2:3" x14ac:dyDescent="0.25">
      <c r="B26" s="56" t="s">
        <v>65</v>
      </c>
      <c r="C26" s="22">
        <v>0.45847251746128148</v>
      </c>
    </row>
    <row r="27" spans="2:3" x14ac:dyDescent="0.25">
      <c r="B27" s="56" t="s">
        <v>53</v>
      </c>
      <c r="C27" s="22">
        <v>0.44234934196102921</v>
      </c>
    </row>
    <row r="28" spans="2:3" x14ac:dyDescent="0.25">
      <c r="B28" s="56" t="s">
        <v>62</v>
      </c>
      <c r="C28" s="22">
        <v>0.43097014925373134</v>
      </c>
    </row>
    <row r="29" spans="2:3" x14ac:dyDescent="0.25">
      <c r="B29" s="56" t="s">
        <v>61</v>
      </c>
      <c r="C29" s="22">
        <v>0.42652783558676494</v>
      </c>
    </row>
    <row r="30" spans="2:3" x14ac:dyDescent="0.25">
      <c r="B30" s="56" t="s">
        <v>58</v>
      </c>
      <c r="C30" s="22">
        <v>0.41632727493769378</v>
      </c>
    </row>
    <row r="31" spans="2:3" x14ac:dyDescent="0.25">
      <c r="B31" s="56" t="s">
        <v>60</v>
      </c>
      <c r="C31" s="22">
        <v>0.41007859454461398</v>
      </c>
    </row>
    <row r="32" spans="2:3" x14ac:dyDescent="0.25">
      <c r="B32" s="56" t="s">
        <v>68</v>
      </c>
      <c r="C32" s="22">
        <v>0.39004579003028672</v>
      </c>
    </row>
    <row r="33" spans="2:3" x14ac:dyDescent="0.25">
      <c r="B33" s="56" t="s">
        <v>57</v>
      </c>
      <c r="C33" s="22">
        <v>0.34525558970844672</v>
      </c>
    </row>
    <row r="34" spans="2:3" x14ac:dyDescent="0.25">
      <c r="B34" s="56" t="s">
        <v>39</v>
      </c>
      <c r="C34" s="22">
        <v>0.34263929216949413</v>
      </c>
    </row>
    <row r="35" spans="2:3" x14ac:dyDescent="0.25">
      <c r="B35" s="56" t="s">
        <v>51</v>
      </c>
      <c r="C35" s="22">
        <v>0.33253551033871398</v>
      </c>
    </row>
    <row r="36" spans="2:3" x14ac:dyDescent="0.25">
      <c r="B36" s="56" t="s">
        <v>67</v>
      </c>
      <c r="C36" s="22">
        <v>0.31400030519655836</v>
      </c>
    </row>
    <row r="37" spans="2:3" x14ac:dyDescent="0.25">
      <c r="B37" s="116" t="s">
        <v>73</v>
      </c>
      <c r="C37" s="119">
        <v>0.31430000000000002</v>
      </c>
    </row>
    <row r="38" spans="2:3" x14ac:dyDescent="0.25">
      <c r="B38" s="56" t="s">
        <v>70</v>
      </c>
      <c r="C38" s="22">
        <v>0.25057264750795882</v>
      </c>
    </row>
    <row r="39" spans="2:3" x14ac:dyDescent="0.25">
      <c r="B39" s="56" t="s">
        <v>72</v>
      </c>
      <c r="C39" s="22">
        <v>0.20039421813403419</v>
      </c>
    </row>
    <row r="40" spans="2:3" x14ac:dyDescent="0.25">
      <c r="B40" s="36" t="s">
        <v>71</v>
      </c>
      <c r="C40" s="23">
        <v>0.19670098682867196</v>
      </c>
    </row>
    <row r="41" spans="2:3" x14ac:dyDescent="0.25">
      <c r="B41" s="17" t="s">
        <v>325</v>
      </c>
    </row>
    <row r="42" spans="2:3" x14ac:dyDescent="0.25">
      <c r="B42" s="16" t="s">
        <v>318</v>
      </c>
    </row>
    <row r="43" spans="2:3" x14ac:dyDescent="0.25">
      <c r="B43" s="16" t="s">
        <v>166</v>
      </c>
    </row>
    <row r="44" spans="2:3" x14ac:dyDescent="0.25">
      <c r="B44" s="16"/>
    </row>
    <row r="45" spans="2:3" x14ac:dyDescent="0.25">
      <c r="B45" s="16"/>
    </row>
  </sheetData>
  <sheetProtection algorithmName="SHA-512" hashValue="lB8I/p/4zEQkJ4GRTlc4qKwyvs17NbETkroYhT+CQLIUgqteRF9bJgA/oRJYZrajFb/uBFBPx2kYkqcMIm7ehg==" saltValue="CMcUcvTH4y2Rl19F4Sr6QQ==" spinCount="100000" sheet="1" objects="1" scenarios="1"/>
  <mergeCells count="1">
    <mergeCell ref="B4:C4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zoomScale="90" zoomScaleNormal="90" workbookViewId="0">
      <selection activeCell="C28" sqref="C28"/>
    </sheetView>
  </sheetViews>
  <sheetFormatPr baseColWidth="10" defaultRowHeight="15" x14ac:dyDescent="0.25"/>
  <cols>
    <col min="2" max="2" width="18.140625" customWidth="1"/>
    <col min="3" max="3" width="42.5703125" customWidth="1"/>
  </cols>
  <sheetData>
    <row r="1" spans="1:3" x14ac:dyDescent="0.25">
      <c r="A1" s="3" t="s">
        <v>146</v>
      </c>
    </row>
    <row r="2" spans="1:3" x14ac:dyDescent="0.25">
      <c r="A2" s="4" t="s">
        <v>275</v>
      </c>
      <c r="B2" s="15"/>
    </row>
    <row r="4" spans="1:3" x14ac:dyDescent="0.25">
      <c r="B4" s="228" t="s">
        <v>330</v>
      </c>
      <c r="C4" s="230"/>
    </row>
    <row r="5" spans="1:3" ht="15.75" thickBot="1" x14ac:dyDescent="0.3">
      <c r="B5" s="26" t="s">
        <v>37</v>
      </c>
      <c r="C5" s="118" t="s">
        <v>81</v>
      </c>
    </row>
    <row r="6" spans="1:3" ht="15.75" thickTop="1" x14ac:dyDescent="0.25">
      <c r="B6" s="116" t="s">
        <v>73</v>
      </c>
      <c r="C6" s="181">
        <v>1.0362430796414499</v>
      </c>
    </row>
    <row r="7" spans="1:3" x14ac:dyDescent="0.25">
      <c r="B7" s="56" t="s">
        <v>72</v>
      </c>
      <c r="C7" s="124">
        <v>3.18769528046814</v>
      </c>
    </row>
    <row r="8" spans="1:3" x14ac:dyDescent="0.25">
      <c r="B8" s="56" t="s">
        <v>69</v>
      </c>
      <c r="C8" s="124">
        <v>3.28039152534474</v>
      </c>
    </row>
    <row r="9" spans="1:3" x14ac:dyDescent="0.25">
      <c r="B9" s="56" t="s">
        <v>68</v>
      </c>
      <c r="C9" s="124">
        <v>4.7500575109270802</v>
      </c>
    </row>
    <row r="10" spans="1:3" x14ac:dyDescent="0.25">
      <c r="B10" s="56" t="s">
        <v>59</v>
      </c>
      <c r="C10" s="124">
        <v>4.9152785919599502</v>
      </c>
    </row>
    <row r="11" spans="1:3" x14ac:dyDescent="0.25">
      <c r="B11" s="56" t="s">
        <v>70</v>
      </c>
      <c r="C11" s="124">
        <v>5.1298406150108802</v>
      </c>
    </row>
    <row r="12" spans="1:3" x14ac:dyDescent="0.25">
      <c r="B12" s="56" t="s">
        <v>65</v>
      </c>
      <c r="C12" s="124">
        <v>5.5485504150693101</v>
      </c>
    </row>
    <row r="13" spans="1:3" x14ac:dyDescent="0.25">
      <c r="B13" s="56" t="s">
        <v>64</v>
      </c>
      <c r="C13" s="124">
        <v>5.6276620707243596</v>
      </c>
    </row>
    <row r="14" spans="1:3" x14ac:dyDescent="0.25">
      <c r="B14" s="56" t="s">
        <v>63</v>
      </c>
      <c r="C14" s="124">
        <v>5.8176903874126902</v>
      </c>
    </row>
    <row r="15" spans="1:3" x14ac:dyDescent="0.25">
      <c r="B15" s="56" t="s">
        <v>67</v>
      </c>
      <c r="C15" s="124">
        <v>6.1224842408454103</v>
      </c>
    </row>
    <row r="16" spans="1:3" x14ac:dyDescent="0.25">
      <c r="B16" s="56" t="s">
        <v>60</v>
      </c>
      <c r="C16" s="124">
        <v>6.2489527790161201</v>
      </c>
    </row>
    <row r="17" spans="2:3" x14ac:dyDescent="0.25">
      <c r="B17" s="56" t="s">
        <v>57</v>
      </c>
      <c r="C17" s="124">
        <v>6.9791278540168502</v>
      </c>
    </row>
    <row r="18" spans="2:3" x14ac:dyDescent="0.25">
      <c r="B18" s="56" t="s">
        <v>62</v>
      </c>
      <c r="C18" s="124">
        <v>7.4511861979800198</v>
      </c>
    </row>
    <row r="19" spans="2:3" x14ac:dyDescent="0.25">
      <c r="B19" s="116" t="s">
        <v>49</v>
      </c>
      <c r="C19" s="181">
        <v>7.7423070293495098</v>
      </c>
    </row>
    <row r="20" spans="2:3" x14ac:dyDescent="0.25">
      <c r="B20" s="56" t="s">
        <v>61</v>
      </c>
      <c r="C20" s="124">
        <v>7.8685302378954596</v>
      </c>
    </row>
    <row r="21" spans="2:3" x14ac:dyDescent="0.25">
      <c r="B21" s="56" t="s">
        <v>54</v>
      </c>
      <c r="C21" s="124">
        <v>8.1427900823744697</v>
      </c>
    </row>
    <row r="22" spans="2:3" x14ac:dyDescent="0.25">
      <c r="B22" s="56" t="s">
        <v>40</v>
      </c>
      <c r="C22" s="124">
        <v>8.4408634751658802</v>
      </c>
    </row>
    <row r="23" spans="2:3" x14ac:dyDescent="0.25">
      <c r="B23" s="56" t="s">
        <v>47</v>
      </c>
      <c r="C23" s="124">
        <v>8.7051746966662495</v>
      </c>
    </row>
    <row r="24" spans="2:3" x14ac:dyDescent="0.25">
      <c r="B24" s="56" t="s">
        <v>56</v>
      </c>
      <c r="C24" s="124">
        <v>8.7734615193091496</v>
      </c>
    </row>
    <row r="25" spans="2:3" x14ac:dyDescent="0.25">
      <c r="B25" s="56" t="s">
        <v>52</v>
      </c>
      <c r="C25" s="124">
        <v>9.1180157981793108</v>
      </c>
    </row>
    <row r="26" spans="2:3" x14ac:dyDescent="0.25">
      <c r="B26" s="56" t="s">
        <v>44</v>
      </c>
      <c r="C26" s="124">
        <v>9.3380724697180693</v>
      </c>
    </row>
    <row r="27" spans="2:3" x14ac:dyDescent="0.25">
      <c r="B27" s="56" t="s">
        <v>50</v>
      </c>
      <c r="C27" s="124">
        <v>9.4134636550169208</v>
      </c>
    </row>
    <row r="28" spans="2:3" x14ac:dyDescent="0.25">
      <c r="B28" s="56" t="s">
        <v>43</v>
      </c>
      <c r="C28" s="124">
        <v>10.0063436690555</v>
      </c>
    </row>
    <row r="29" spans="2:3" x14ac:dyDescent="0.25">
      <c r="B29" s="56" t="s">
        <v>42</v>
      </c>
      <c r="C29" s="124">
        <v>10.0115222623345</v>
      </c>
    </row>
    <row r="30" spans="2:3" x14ac:dyDescent="0.25">
      <c r="B30" s="56" t="s">
        <v>48</v>
      </c>
      <c r="C30" s="124">
        <v>10.7582400658713</v>
      </c>
    </row>
    <row r="31" spans="2:3" x14ac:dyDescent="0.25">
      <c r="B31" s="56" t="s">
        <v>51</v>
      </c>
      <c r="C31" s="124">
        <v>11.228452689154199</v>
      </c>
    </row>
    <row r="32" spans="2:3" x14ac:dyDescent="0.25">
      <c r="B32" s="56" t="s">
        <v>53</v>
      </c>
      <c r="C32" s="124">
        <v>11.477685596696499</v>
      </c>
    </row>
    <row r="33" spans="2:3" x14ac:dyDescent="0.25">
      <c r="B33" s="56" t="s">
        <v>66</v>
      </c>
      <c r="C33" s="124">
        <v>11.8197416779322</v>
      </c>
    </row>
    <row r="34" spans="2:3" x14ac:dyDescent="0.25">
      <c r="B34" s="56" t="s">
        <v>163</v>
      </c>
      <c r="C34" s="124">
        <v>13.259775484758</v>
      </c>
    </row>
    <row r="35" spans="2:3" x14ac:dyDescent="0.25">
      <c r="B35" s="56" t="s">
        <v>46</v>
      </c>
      <c r="C35" s="124">
        <v>13.2765613003601</v>
      </c>
    </row>
    <row r="36" spans="2:3" x14ac:dyDescent="0.25">
      <c r="B36" s="56" t="s">
        <v>41</v>
      </c>
      <c r="C36" s="124">
        <v>13.340078331610499</v>
      </c>
    </row>
    <row r="37" spans="2:3" x14ac:dyDescent="0.25">
      <c r="B37" s="36" t="s">
        <v>45</v>
      </c>
      <c r="C37" s="125">
        <v>14.0508594987844</v>
      </c>
    </row>
    <row r="38" spans="2:3" x14ac:dyDescent="0.25">
      <c r="B38" s="17" t="s">
        <v>158</v>
      </c>
    </row>
    <row r="39" spans="2:3" x14ac:dyDescent="0.25">
      <c r="B39" s="16" t="s">
        <v>160</v>
      </c>
    </row>
    <row r="40" spans="2:3" x14ac:dyDescent="0.25">
      <c r="B40" s="16" t="s">
        <v>159</v>
      </c>
    </row>
  </sheetData>
  <sheetProtection algorithmName="SHA-512" hashValue="NjYVKeVQOX6B01sMuPdKVwbYp8nAldASKlbnYbT3kzzlnWkXCLZEG4/mjOkhEqCgr2FFPVi+B0eFGziABvh9VA==" saltValue="Z8Q/vtxDtQMxBM7lPYYHPg==" spinCount="100000" sheet="1" objects="1" scenarios="1"/>
  <mergeCells count="1">
    <mergeCell ref="B4:C4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7" zoomScale="90" zoomScaleNormal="90" workbookViewId="0">
      <selection activeCell="B40" sqref="B40"/>
    </sheetView>
  </sheetViews>
  <sheetFormatPr baseColWidth="10" defaultRowHeight="15" x14ac:dyDescent="0.25"/>
  <cols>
    <col min="2" max="2" width="17.85546875" customWidth="1"/>
    <col min="3" max="3" width="47.85546875" customWidth="1"/>
  </cols>
  <sheetData>
    <row r="1" spans="1:3" x14ac:dyDescent="0.25">
      <c r="A1" s="3" t="s">
        <v>146</v>
      </c>
    </row>
    <row r="2" spans="1:3" x14ac:dyDescent="0.25">
      <c r="A2" s="4" t="s">
        <v>276</v>
      </c>
    </row>
    <row r="4" spans="1:3" x14ac:dyDescent="0.25">
      <c r="B4" s="228" t="s">
        <v>351</v>
      </c>
      <c r="C4" s="230"/>
    </row>
    <row r="5" spans="1:3" ht="15.75" thickBot="1" x14ac:dyDescent="0.3">
      <c r="B5" s="26" t="s">
        <v>37</v>
      </c>
      <c r="C5" s="32" t="s">
        <v>352</v>
      </c>
    </row>
    <row r="6" spans="1:3" ht="15.75" thickTop="1" x14ac:dyDescent="0.25">
      <c r="B6" s="91" t="s">
        <v>42</v>
      </c>
      <c r="C6" s="22">
        <v>0.15704704568362002</v>
      </c>
    </row>
    <row r="7" spans="1:3" x14ac:dyDescent="0.25">
      <c r="B7" s="91" t="s">
        <v>163</v>
      </c>
      <c r="C7" s="22">
        <v>0.19666036560619302</v>
      </c>
    </row>
    <row r="8" spans="1:3" x14ac:dyDescent="0.25">
      <c r="B8" s="91" t="s">
        <v>52</v>
      </c>
      <c r="C8" s="22">
        <v>0.253846971118942</v>
      </c>
    </row>
    <row r="9" spans="1:3" x14ac:dyDescent="0.25">
      <c r="B9" s="91" t="s">
        <v>57</v>
      </c>
      <c r="C9" s="22">
        <v>0.26650027368950402</v>
      </c>
    </row>
    <row r="10" spans="1:3" x14ac:dyDescent="0.25">
      <c r="B10" s="91" t="s">
        <v>50</v>
      </c>
      <c r="C10" s="22">
        <v>0.269696434597891</v>
      </c>
    </row>
    <row r="11" spans="1:3" x14ac:dyDescent="0.25">
      <c r="B11" s="91" t="s">
        <v>44</v>
      </c>
      <c r="C11" s="22">
        <v>0.28001126222207096</v>
      </c>
    </row>
    <row r="12" spans="1:3" x14ac:dyDescent="0.25">
      <c r="B12" s="91" t="s">
        <v>63</v>
      </c>
      <c r="C12" s="22">
        <v>0.28876834716017902</v>
      </c>
    </row>
    <row r="13" spans="1:3" x14ac:dyDescent="0.25">
      <c r="B13" s="91" t="s">
        <v>43</v>
      </c>
      <c r="C13" s="22">
        <v>0.29493536277562099</v>
      </c>
    </row>
    <row r="14" spans="1:3" x14ac:dyDescent="0.25">
      <c r="B14" s="91" t="s">
        <v>64</v>
      </c>
      <c r="C14" s="22">
        <v>0.30839710552345301</v>
      </c>
    </row>
    <row r="15" spans="1:3" x14ac:dyDescent="0.25">
      <c r="B15" s="91" t="s">
        <v>46</v>
      </c>
      <c r="C15" s="22">
        <v>0.32290769451622198</v>
      </c>
    </row>
    <row r="16" spans="1:3" x14ac:dyDescent="0.25">
      <c r="B16" s="91" t="s">
        <v>45</v>
      </c>
      <c r="C16" s="22">
        <v>0.32468117029257298</v>
      </c>
    </row>
    <row r="17" spans="2:3" x14ac:dyDescent="0.25">
      <c r="B17" s="91" t="s">
        <v>40</v>
      </c>
      <c r="C17" s="22">
        <v>0.33546225290541204</v>
      </c>
    </row>
    <row r="18" spans="2:3" x14ac:dyDescent="0.25">
      <c r="B18" s="91" t="s">
        <v>41</v>
      </c>
      <c r="C18" s="22">
        <v>0.33718888204411501</v>
      </c>
    </row>
    <row r="19" spans="2:3" x14ac:dyDescent="0.25">
      <c r="B19" s="91" t="s">
        <v>48</v>
      </c>
      <c r="C19" s="22">
        <v>0.34117950318143003</v>
      </c>
    </row>
    <row r="20" spans="2:3" x14ac:dyDescent="0.25">
      <c r="B20" s="116" t="s">
        <v>271</v>
      </c>
      <c r="C20" s="119">
        <v>0.34379999999999999</v>
      </c>
    </row>
    <row r="21" spans="2:3" x14ac:dyDescent="0.25">
      <c r="B21" s="116" t="s">
        <v>73</v>
      </c>
      <c r="C21" s="119">
        <v>0.34699999999999998</v>
      </c>
    </row>
    <row r="22" spans="2:3" x14ac:dyDescent="0.25">
      <c r="B22" s="91" t="s">
        <v>66</v>
      </c>
      <c r="C22" s="22">
        <v>0.35949351787495099</v>
      </c>
    </row>
    <row r="23" spans="2:3" x14ac:dyDescent="0.25">
      <c r="B23" s="91" t="s">
        <v>59</v>
      </c>
      <c r="C23" s="22">
        <v>0.36040315040125698</v>
      </c>
    </row>
    <row r="24" spans="2:3" x14ac:dyDescent="0.25">
      <c r="B24" s="91" t="s">
        <v>54</v>
      </c>
      <c r="C24" s="22">
        <v>0.36487442518570901</v>
      </c>
    </row>
    <row r="25" spans="2:3" x14ac:dyDescent="0.25">
      <c r="B25" s="91" t="s">
        <v>69</v>
      </c>
      <c r="C25" s="22">
        <v>0.367181348393119</v>
      </c>
    </row>
    <row r="26" spans="2:3" x14ac:dyDescent="0.25">
      <c r="B26" s="91" t="s">
        <v>68</v>
      </c>
      <c r="C26" s="22">
        <v>0.37022971627255402</v>
      </c>
    </row>
    <row r="27" spans="2:3" x14ac:dyDescent="0.25">
      <c r="B27" s="91" t="s">
        <v>53</v>
      </c>
      <c r="C27" s="22">
        <v>0.375817292723577</v>
      </c>
    </row>
    <row r="28" spans="2:3" x14ac:dyDescent="0.25">
      <c r="B28" s="91" t="s">
        <v>67</v>
      </c>
      <c r="C28" s="22">
        <v>0.379972339304531</v>
      </c>
    </row>
    <row r="29" spans="2:3" x14ac:dyDescent="0.25">
      <c r="B29" s="91" t="s">
        <v>56</v>
      </c>
      <c r="C29" s="22">
        <v>0.38589967260485403</v>
      </c>
    </row>
    <row r="30" spans="2:3" x14ac:dyDescent="0.25">
      <c r="B30" s="91" t="s">
        <v>65</v>
      </c>
      <c r="C30" s="22">
        <v>0.40031835389563397</v>
      </c>
    </row>
    <row r="31" spans="2:3" x14ac:dyDescent="0.25">
      <c r="B31" s="91" t="s">
        <v>70</v>
      </c>
      <c r="C31" s="22">
        <v>0.42191342843088997</v>
      </c>
    </row>
    <row r="32" spans="2:3" x14ac:dyDescent="0.25">
      <c r="B32" s="91" t="s">
        <v>60</v>
      </c>
      <c r="C32" s="22">
        <v>0.43550036523009505</v>
      </c>
    </row>
    <row r="33" spans="2:3" x14ac:dyDescent="0.25">
      <c r="B33" s="91" t="s">
        <v>61</v>
      </c>
      <c r="C33" s="22">
        <v>0.44141719646935401</v>
      </c>
    </row>
    <row r="34" spans="2:3" x14ac:dyDescent="0.25">
      <c r="B34" s="91" t="s">
        <v>51</v>
      </c>
      <c r="C34" s="22">
        <v>0.47217280813214701</v>
      </c>
    </row>
    <row r="35" spans="2:3" x14ac:dyDescent="0.25">
      <c r="B35" s="126" t="s">
        <v>72</v>
      </c>
      <c r="C35" s="23">
        <v>0.51015714833269499</v>
      </c>
    </row>
    <row r="36" spans="2:3" x14ac:dyDescent="0.25">
      <c r="B36" s="17" t="s">
        <v>158</v>
      </c>
    </row>
    <row r="37" spans="2:3" x14ac:dyDescent="0.25">
      <c r="B37" s="16" t="s">
        <v>165</v>
      </c>
    </row>
    <row r="38" spans="2:3" x14ac:dyDescent="0.25">
      <c r="B38" s="16" t="s">
        <v>166</v>
      </c>
    </row>
    <row r="39" spans="2:3" x14ac:dyDescent="0.25">
      <c r="B39" s="16" t="s">
        <v>374</v>
      </c>
    </row>
  </sheetData>
  <sheetProtection algorithmName="SHA-512" hashValue="kqaZmjOwqk1s1svEC8bMrg0iIxGFppds6MfzNvz1AP/YvVNA0nXvPRsMy1L/dAvbt9qIav+NkT+VI7rhbDgWuw==" saltValue="X+favoaP7rhPgumy4s1aig==" spinCount="100000" sheet="1" objects="1" scenarios="1"/>
  <mergeCells count="1">
    <mergeCell ref="B4:C4"/>
  </mergeCells>
  <hyperlinks>
    <hyperlink ref="A1" location="Índice!A1" display="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="90" zoomScaleNormal="90" workbookViewId="0"/>
  </sheetViews>
  <sheetFormatPr baseColWidth="10" defaultRowHeight="15" x14ac:dyDescent="0.25"/>
  <cols>
    <col min="2" max="2" width="99.85546875" bestFit="1" customWidth="1"/>
    <col min="3" max="3" width="21.85546875" bestFit="1" customWidth="1"/>
    <col min="5" max="5" width="21.85546875" bestFit="1" customWidth="1"/>
  </cols>
  <sheetData>
    <row r="1" spans="1:6" x14ac:dyDescent="0.25">
      <c r="A1" s="3" t="s">
        <v>146</v>
      </c>
    </row>
    <row r="2" spans="1:6" x14ac:dyDescent="0.25">
      <c r="A2" s="4" t="s">
        <v>172</v>
      </c>
    </row>
    <row r="4" spans="1:6" ht="30.75" customHeight="1" x14ac:dyDescent="0.25">
      <c r="B4" s="231" t="s">
        <v>105</v>
      </c>
      <c r="C4" s="233" t="s">
        <v>280</v>
      </c>
      <c r="D4" s="234"/>
      <c r="E4" s="233" t="s">
        <v>279</v>
      </c>
      <c r="F4" s="234"/>
    </row>
    <row r="5" spans="1:6" ht="15.75" thickBot="1" x14ac:dyDescent="0.3">
      <c r="B5" s="232"/>
      <c r="C5" s="26" t="s">
        <v>167</v>
      </c>
      <c r="D5" s="12" t="s">
        <v>168</v>
      </c>
      <c r="E5" s="97" t="s">
        <v>167</v>
      </c>
      <c r="F5" s="59" t="s">
        <v>168</v>
      </c>
    </row>
    <row r="6" spans="1:6" ht="15.75" thickTop="1" x14ac:dyDescent="0.25">
      <c r="B6" s="51" t="s">
        <v>106</v>
      </c>
      <c r="C6" s="9">
        <v>4820.8090000000002</v>
      </c>
      <c r="D6" s="22">
        <f>C6/$C$34</f>
        <v>2.1999001066142762E-2</v>
      </c>
      <c r="E6" s="27">
        <v>2367060.6320000002</v>
      </c>
      <c r="F6" s="22">
        <f>E6/$E$34</f>
        <v>2.1376841187241296E-2</v>
      </c>
    </row>
    <row r="7" spans="1:6" x14ac:dyDescent="0.25">
      <c r="B7" s="51" t="s">
        <v>107</v>
      </c>
      <c r="C7" s="9">
        <v>21219.886999999999</v>
      </c>
      <c r="D7" s="22">
        <f t="shared" ref="D7:D33" si="0">C7/$C$34</f>
        <v>9.6833605466723302E-2</v>
      </c>
      <c r="E7" s="27">
        <v>1431239.1170000001</v>
      </c>
      <c r="F7" s="22">
        <f t="shared" ref="F7:F34" si="1">E7/$E$34</f>
        <v>1.2925470049842163E-2</v>
      </c>
    </row>
    <row r="8" spans="1:6" x14ac:dyDescent="0.25">
      <c r="B8" s="51" t="s">
        <v>108</v>
      </c>
      <c r="C8" s="9">
        <v>27251.86</v>
      </c>
      <c r="D8" s="22">
        <f t="shared" si="0"/>
        <v>0.12435956230466158</v>
      </c>
      <c r="E8" s="27">
        <v>20484506.877</v>
      </c>
      <c r="F8" s="22">
        <f t="shared" si="1"/>
        <v>0.1849948600338942</v>
      </c>
    </row>
    <row r="9" spans="1:6" x14ac:dyDescent="0.25">
      <c r="B9" s="51" t="s">
        <v>109</v>
      </c>
      <c r="C9" s="9">
        <v>34471.947</v>
      </c>
      <c r="D9" s="22">
        <f t="shared" si="0"/>
        <v>0.15730728987707598</v>
      </c>
      <c r="E9" s="27">
        <v>13367314.715</v>
      </c>
      <c r="F9" s="22">
        <f t="shared" si="1"/>
        <v>0.12071974832389026</v>
      </c>
    </row>
    <row r="10" spans="1:6" x14ac:dyDescent="0.25">
      <c r="B10" s="51" t="s">
        <v>110</v>
      </c>
      <c r="C10" s="9">
        <v>12552.953</v>
      </c>
      <c r="D10" s="22">
        <f t="shared" si="0"/>
        <v>5.7283419946784861E-2</v>
      </c>
      <c r="E10" s="27">
        <v>6500264.5559999999</v>
      </c>
      <c r="F10" s="22">
        <f t="shared" si="1"/>
        <v>5.8703660231659641E-2</v>
      </c>
    </row>
    <row r="11" spans="1:6" x14ac:dyDescent="0.25">
      <c r="B11" s="51" t="s">
        <v>111</v>
      </c>
      <c r="C11" s="9">
        <v>18406.537</v>
      </c>
      <c r="D11" s="22">
        <f t="shared" si="0"/>
        <v>8.3995326736030454E-2</v>
      </c>
      <c r="E11" s="27">
        <v>2614183.2629999998</v>
      </c>
      <c r="F11" s="22">
        <f t="shared" si="1"/>
        <v>2.3608596962840806E-2</v>
      </c>
    </row>
    <row r="12" spans="1:6" x14ac:dyDescent="0.25">
      <c r="B12" s="51" t="s">
        <v>112</v>
      </c>
      <c r="C12" s="9">
        <v>802.59</v>
      </c>
      <c r="D12" s="22">
        <f t="shared" si="0"/>
        <v>3.6624928026967093E-3</v>
      </c>
      <c r="E12" s="27">
        <v>6348007.6770000001</v>
      </c>
      <c r="F12" s="22">
        <f t="shared" si="1"/>
        <v>5.7328633720700371E-2</v>
      </c>
    </row>
    <row r="13" spans="1:6" x14ac:dyDescent="0.25">
      <c r="B13" s="51" t="s">
        <v>113</v>
      </c>
      <c r="C13" s="9">
        <v>377.31700000000001</v>
      </c>
      <c r="D13" s="22">
        <f t="shared" si="0"/>
        <v>1.7218265824831037E-3</v>
      </c>
      <c r="E13" s="27">
        <v>685944.44299999997</v>
      </c>
      <c r="F13" s="22">
        <f t="shared" si="1"/>
        <v>6.1947401021545476E-3</v>
      </c>
    </row>
    <row r="14" spans="1:6" x14ac:dyDescent="0.25">
      <c r="B14" s="51" t="s">
        <v>114</v>
      </c>
      <c r="C14" s="9">
        <v>1381.1849999999999</v>
      </c>
      <c r="D14" s="22">
        <f t="shared" si="0"/>
        <v>6.3028197731004052E-3</v>
      </c>
      <c r="E14" s="27">
        <v>1329412.1200000001</v>
      </c>
      <c r="F14" s="22">
        <f t="shared" si="1"/>
        <v>1.2005874026818663E-2</v>
      </c>
    </row>
    <row r="15" spans="1:6" x14ac:dyDescent="0.25">
      <c r="B15" s="51" t="s">
        <v>115</v>
      </c>
      <c r="C15" s="9">
        <v>1054.546</v>
      </c>
      <c r="D15" s="22">
        <f t="shared" si="0"/>
        <v>4.8122542457700746E-3</v>
      </c>
      <c r="E15" s="27">
        <v>2230961.4219999998</v>
      </c>
      <c r="F15" s="22">
        <f t="shared" si="1"/>
        <v>2.0147734015862759E-2</v>
      </c>
    </row>
    <row r="16" spans="1:6" x14ac:dyDescent="0.25">
      <c r="B16" s="51" t="s">
        <v>116</v>
      </c>
      <c r="C16" s="9">
        <v>23953.483</v>
      </c>
      <c r="D16" s="22">
        <f t="shared" si="0"/>
        <v>0.10930793940494896</v>
      </c>
      <c r="E16" s="27">
        <v>37866881.901000001</v>
      </c>
      <c r="F16" s="22">
        <f t="shared" si="1"/>
        <v>0.3419744765767786</v>
      </c>
    </row>
    <row r="17" spans="2:6" x14ac:dyDescent="0.25">
      <c r="B17" s="51" t="s">
        <v>117</v>
      </c>
      <c r="C17" s="9">
        <v>532.19100000000003</v>
      </c>
      <c r="D17" s="22">
        <f t="shared" si="0"/>
        <v>2.4285696397412931E-3</v>
      </c>
      <c r="E17" s="27">
        <v>1353361.7350000001</v>
      </c>
      <c r="F17" s="22">
        <f t="shared" si="1"/>
        <v>1.2222162156251999E-2</v>
      </c>
    </row>
    <row r="18" spans="2:6" x14ac:dyDescent="0.25">
      <c r="B18" s="51" t="s">
        <v>118</v>
      </c>
      <c r="C18" s="9">
        <v>0</v>
      </c>
      <c r="D18" s="22">
        <f t="shared" si="0"/>
        <v>0</v>
      </c>
      <c r="E18" s="27">
        <v>972286.45900000003</v>
      </c>
      <c r="F18" s="22">
        <f t="shared" si="1"/>
        <v>8.7806847621756199E-3</v>
      </c>
    </row>
    <row r="19" spans="2:6" x14ac:dyDescent="0.25">
      <c r="B19" s="51" t="s">
        <v>119</v>
      </c>
      <c r="C19" s="9">
        <v>979.89099999999996</v>
      </c>
      <c r="D19" s="22">
        <f t="shared" si="0"/>
        <v>4.4715779350942338E-3</v>
      </c>
      <c r="E19" s="27">
        <v>1976922.39</v>
      </c>
      <c r="F19" s="22">
        <f t="shared" si="1"/>
        <v>1.7853516466464343E-2</v>
      </c>
    </row>
    <row r="20" spans="2:6" x14ac:dyDescent="0.25">
      <c r="B20" s="51" t="s">
        <v>120</v>
      </c>
      <c r="C20" s="9">
        <v>11778.793</v>
      </c>
      <c r="D20" s="22">
        <f t="shared" si="0"/>
        <v>5.3750662962352355E-2</v>
      </c>
      <c r="E20" s="27">
        <v>725282.47199999995</v>
      </c>
      <c r="F20" s="22">
        <f t="shared" si="1"/>
        <v>6.5500004563608409E-3</v>
      </c>
    </row>
    <row r="21" spans="2:6" x14ac:dyDescent="0.25">
      <c r="B21" s="51" t="s">
        <v>121</v>
      </c>
      <c r="C21" s="9">
        <v>1296.2670000000001</v>
      </c>
      <c r="D21" s="22">
        <f t="shared" si="0"/>
        <v>5.9153098815998891E-3</v>
      </c>
      <c r="E21" s="27">
        <v>6841431.9029999999</v>
      </c>
      <c r="F21" s="22">
        <f t="shared" si="1"/>
        <v>6.1784730524704609E-2</v>
      </c>
    </row>
    <row r="22" spans="2:6" x14ac:dyDescent="0.25">
      <c r="B22" s="51" t="s">
        <v>122</v>
      </c>
      <c r="C22" s="9">
        <v>51.320999999999998</v>
      </c>
      <c r="D22" s="22">
        <f t="shared" si="0"/>
        <v>2.3419528417647592E-4</v>
      </c>
      <c r="E22" s="27">
        <v>64446.73</v>
      </c>
      <c r="F22" s="22">
        <f t="shared" si="1"/>
        <v>5.8201614847651231E-4</v>
      </c>
    </row>
    <row r="23" spans="2:6" x14ac:dyDescent="0.25">
      <c r="B23" s="51" t="s">
        <v>123</v>
      </c>
      <c r="C23" s="9">
        <v>1540.29</v>
      </c>
      <c r="D23" s="22">
        <f t="shared" si="0"/>
        <v>7.0288703311350929E-3</v>
      </c>
      <c r="E23" s="27">
        <v>205413.255</v>
      </c>
      <c r="F23" s="22">
        <f t="shared" si="1"/>
        <v>1.8550798701675584E-3</v>
      </c>
    </row>
    <row r="24" spans="2:6" x14ac:dyDescent="0.25">
      <c r="B24" s="51" t="s">
        <v>124</v>
      </c>
      <c r="C24" s="9">
        <v>4055.6109999999999</v>
      </c>
      <c r="D24" s="22">
        <f t="shared" si="0"/>
        <v>1.8507140754354778E-2</v>
      </c>
      <c r="E24" s="27">
        <v>382575.96799999999</v>
      </c>
      <c r="F24" s="22">
        <f t="shared" si="1"/>
        <v>3.4550300906660962E-3</v>
      </c>
    </row>
    <row r="25" spans="2:6" x14ac:dyDescent="0.25">
      <c r="B25" s="51" t="s">
        <v>125</v>
      </c>
      <c r="C25" s="9">
        <v>13774.045</v>
      </c>
      <c r="D25" s="22">
        <f t="shared" si="0"/>
        <v>6.2855680579773726E-2</v>
      </c>
      <c r="E25" s="27">
        <v>1206231.2720000001</v>
      </c>
      <c r="F25" s="22">
        <f t="shared" si="1"/>
        <v>1.0893432127609336E-2</v>
      </c>
    </row>
    <row r="26" spans="2:6" x14ac:dyDescent="0.25">
      <c r="B26" s="51" t="s">
        <v>126</v>
      </c>
      <c r="C26" s="9">
        <v>32330.911</v>
      </c>
      <c r="D26" s="22">
        <f t="shared" si="0"/>
        <v>0.14753700998284039</v>
      </c>
      <c r="E26" s="27">
        <v>119297.8</v>
      </c>
      <c r="F26" s="22">
        <f t="shared" si="1"/>
        <v>1.0773742295027424E-3</v>
      </c>
    </row>
    <row r="27" spans="2:6" x14ac:dyDescent="0.25">
      <c r="B27" s="51" t="s">
        <v>127</v>
      </c>
      <c r="C27" s="9">
        <v>988.42600000000004</v>
      </c>
      <c r="D27" s="22">
        <f t="shared" si="0"/>
        <v>4.5105260606265931E-3</v>
      </c>
      <c r="E27" s="27">
        <v>613412.32700000005</v>
      </c>
      <c r="F27" s="22">
        <f t="shared" si="1"/>
        <v>5.5397051175219434E-3</v>
      </c>
    </row>
    <row r="28" spans="2:6" x14ac:dyDescent="0.25">
      <c r="B28" s="51" t="s">
        <v>128</v>
      </c>
      <c r="C28" s="9">
        <v>0</v>
      </c>
      <c r="D28" s="22">
        <f t="shared" si="0"/>
        <v>0</v>
      </c>
      <c r="E28" s="27">
        <v>8</v>
      </c>
      <c r="F28" s="22">
        <f t="shared" si="1"/>
        <v>7.2247718197837167E-8</v>
      </c>
    </row>
    <row r="29" spans="2:6" x14ac:dyDescent="0.25">
      <c r="B29" s="51" t="s">
        <v>129</v>
      </c>
      <c r="C29" s="9">
        <v>52.042999999999999</v>
      </c>
      <c r="D29" s="22">
        <f t="shared" si="0"/>
        <v>2.3749001723264037E-4</v>
      </c>
      <c r="E29" s="27">
        <v>8475.5290000000005</v>
      </c>
      <c r="F29" s="22">
        <f t="shared" si="1"/>
        <v>7.6542203846199591E-5</v>
      </c>
    </row>
    <row r="30" spans="2:6" x14ac:dyDescent="0.25">
      <c r="B30" s="51" t="s">
        <v>130</v>
      </c>
      <c r="C30" s="9">
        <v>0</v>
      </c>
      <c r="D30" s="22">
        <f t="shared" si="0"/>
        <v>0</v>
      </c>
      <c r="E30" s="27">
        <v>136.374</v>
      </c>
      <c r="F30" s="22">
        <f t="shared" si="1"/>
        <v>1.2315887901889807E-6</v>
      </c>
    </row>
    <row r="31" spans="2:6" x14ac:dyDescent="0.25">
      <c r="B31" s="51" t="s">
        <v>131</v>
      </c>
      <c r="C31" s="9">
        <v>5191.1859999999997</v>
      </c>
      <c r="D31" s="22">
        <f t="shared" si="0"/>
        <v>2.3689158053875475E-2</v>
      </c>
      <c r="E31" s="27">
        <v>860605.84499999997</v>
      </c>
      <c r="F31" s="22">
        <f t="shared" si="1"/>
        <v>7.7721010711214412E-3</v>
      </c>
    </row>
    <row r="32" spans="2:6" x14ac:dyDescent="0.25">
      <c r="B32" s="51" t="s">
        <v>132</v>
      </c>
      <c r="C32" s="9">
        <v>0</v>
      </c>
      <c r="D32" s="22">
        <f t="shared" si="0"/>
        <v>0</v>
      </c>
      <c r="E32" s="27">
        <v>121554.379</v>
      </c>
      <c r="F32" s="22">
        <f t="shared" si="1"/>
        <v>1.0977533149631371E-3</v>
      </c>
    </row>
    <row r="33" spans="2:6" x14ac:dyDescent="0.25">
      <c r="B33" s="51" t="s">
        <v>133</v>
      </c>
      <c r="C33" s="9">
        <v>273.54300000000001</v>
      </c>
      <c r="D33" s="22">
        <f t="shared" si="0"/>
        <v>1.2482703107789357E-3</v>
      </c>
      <c r="E33" s="27">
        <v>52921.521000000001</v>
      </c>
      <c r="F33" s="22">
        <f t="shared" si="1"/>
        <v>4.7793239197611523E-4</v>
      </c>
    </row>
    <row r="34" spans="2:6" x14ac:dyDescent="0.25">
      <c r="B34" s="50" t="s">
        <v>80</v>
      </c>
      <c r="C34" s="20">
        <f>SUM(C6:C33)</f>
        <v>219137.63199999998</v>
      </c>
      <c r="D34" s="199">
        <f>SUM(D6:D33)</f>
        <v>1</v>
      </c>
      <c r="E34" s="20">
        <f>SUM(E6:E33)</f>
        <v>110730140.68199998</v>
      </c>
      <c r="F34" s="199">
        <f t="shared" si="1"/>
        <v>1</v>
      </c>
    </row>
    <row r="39" spans="2:6" ht="28.5" customHeight="1" x14ac:dyDescent="0.25">
      <c r="B39" s="235" t="s">
        <v>105</v>
      </c>
      <c r="C39" s="233" t="s">
        <v>277</v>
      </c>
      <c r="D39" s="234"/>
      <c r="E39" s="233" t="s">
        <v>278</v>
      </c>
      <c r="F39" s="234"/>
    </row>
    <row r="40" spans="2:6" ht="15.75" thickBot="1" x14ac:dyDescent="0.3">
      <c r="B40" s="236"/>
      <c r="C40" s="13" t="s">
        <v>169</v>
      </c>
      <c r="D40" s="32" t="s">
        <v>168</v>
      </c>
      <c r="E40" s="33" t="s">
        <v>169</v>
      </c>
      <c r="F40" s="32" t="s">
        <v>168</v>
      </c>
    </row>
    <row r="41" spans="2:6" ht="15.75" thickTop="1" x14ac:dyDescent="0.25">
      <c r="B41" s="51" t="s">
        <v>106</v>
      </c>
      <c r="C41" s="28">
        <v>6079.192</v>
      </c>
      <c r="D41" s="29">
        <f>C41/$C$69</f>
        <v>2.5760889349516383E-2</v>
      </c>
      <c r="E41" s="27">
        <v>3128065.6239999998</v>
      </c>
      <c r="F41" s="22">
        <f>E41/$E$69</f>
        <v>2.8530260650509266E-2</v>
      </c>
    </row>
    <row r="42" spans="2:6" x14ac:dyDescent="0.25">
      <c r="B42" s="51" t="s">
        <v>107</v>
      </c>
      <c r="C42" s="28">
        <v>22763.053</v>
      </c>
      <c r="D42" s="29">
        <f t="shared" ref="D42:D68" si="2">C42/$C$69</f>
        <v>9.6459610025506182E-2</v>
      </c>
      <c r="E42" s="27">
        <v>1521231.2560000001</v>
      </c>
      <c r="F42" s="22">
        <f t="shared" ref="F42:F68" si="3">E42/$E$69</f>
        <v>1.387474863391216E-2</v>
      </c>
    </row>
    <row r="43" spans="2:6" x14ac:dyDescent="0.25">
      <c r="B43" s="51" t="s">
        <v>108</v>
      </c>
      <c r="C43" s="28">
        <v>36605.086000000003</v>
      </c>
      <c r="D43" s="29">
        <f t="shared" si="2"/>
        <v>0.15511593811735694</v>
      </c>
      <c r="E43" s="27">
        <v>20181068.087000001</v>
      </c>
      <c r="F43" s="22">
        <f t="shared" si="3"/>
        <v>0.18406619359587464</v>
      </c>
    </row>
    <row r="44" spans="2:6" x14ac:dyDescent="0.25">
      <c r="B44" s="51" t="s">
        <v>109</v>
      </c>
      <c r="C44" s="28">
        <v>36342.99</v>
      </c>
      <c r="D44" s="29">
        <f t="shared" si="2"/>
        <v>0.15400529281203496</v>
      </c>
      <c r="E44" s="27">
        <v>17666037.269000001</v>
      </c>
      <c r="F44" s="22">
        <f t="shared" si="3"/>
        <v>0.16112726155075732</v>
      </c>
    </row>
    <row r="45" spans="2:6" x14ac:dyDescent="0.25">
      <c r="B45" s="51" t="s">
        <v>110</v>
      </c>
      <c r="C45" s="28">
        <v>16368.575000000001</v>
      </c>
      <c r="D45" s="29">
        <f t="shared" si="2"/>
        <v>6.9362680004885546E-2</v>
      </c>
      <c r="E45" s="27">
        <v>7042943.7439999999</v>
      </c>
      <c r="F45" s="22">
        <f t="shared" si="3"/>
        <v>6.4236830334219869E-2</v>
      </c>
    </row>
    <row r="46" spans="2:6" x14ac:dyDescent="0.25">
      <c r="B46" s="51" t="s">
        <v>111</v>
      </c>
      <c r="C46" s="28">
        <v>17440.100999999999</v>
      </c>
      <c r="D46" s="29">
        <f t="shared" si="2"/>
        <v>7.3903326643637843E-2</v>
      </c>
      <c r="E46" s="27">
        <v>2663967.2030000002</v>
      </c>
      <c r="F46" s="22">
        <f t="shared" si="3"/>
        <v>2.429734148889395E-2</v>
      </c>
    </row>
    <row r="47" spans="2:6" x14ac:dyDescent="0.25">
      <c r="B47" s="51" t="s">
        <v>112</v>
      </c>
      <c r="C47" s="28">
        <v>1020.351</v>
      </c>
      <c r="D47" s="29">
        <f t="shared" si="2"/>
        <v>4.3237899392992345E-3</v>
      </c>
      <c r="E47" s="27">
        <v>5131564.1189999999</v>
      </c>
      <c r="F47" s="22">
        <f t="shared" si="3"/>
        <v>4.6803641437885304E-2</v>
      </c>
    </row>
    <row r="48" spans="2:6" x14ac:dyDescent="0.25">
      <c r="B48" s="51" t="s">
        <v>113</v>
      </c>
      <c r="C48" s="28">
        <v>541.798</v>
      </c>
      <c r="D48" s="29">
        <f t="shared" si="2"/>
        <v>2.2958969428485362E-3</v>
      </c>
      <c r="E48" s="27">
        <v>879212.22199999995</v>
      </c>
      <c r="F48" s="22">
        <f t="shared" si="3"/>
        <v>8.0190625376641445E-3</v>
      </c>
    </row>
    <row r="49" spans="2:6" x14ac:dyDescent="0.25">
      <c r="B49" s="51" t="s">
        <v>114</v>
      </c>
      <c r="C49" s="28">
        <v>1314.1759999999999</v>
      </c>
      <c r="D49" s="29">
        <f t="shared" si="2"/>
        <v>5.5688885170578654E-3</v>
      </c>
      <c r="E49" s="27">
        <v>2167754.4440000001</v>
      </c>
      <c r="F49" s="22">
        <f t="shared" si="3"/>
        <v>1.9771515929558323E-2</v>
      </c>
    </row>
    <row r="50" spans="2:6" x14ac:dyDescent="0.25">
      <c r="B50" s="51" t="s">
        <v>115</v>
      </c>
      <c r="C50" s="28">
        <v>689.27200000000005</v>
      </c>
      <c r="D50" s="29">
        <f t="shared" si="2"/>
        <v>2.9208256169109084E-3</v>
      </c>
      <c r="E50" s="27">
        <v>5515245.3269999996</v>
      </c>
      <c r="F50" s="22">
        <f t="shared" si="3"/>
        <v>5.0303096432357072E-2</v>
      </c>
    </row>
    <row r="51" spans="2:6" x14ac:dyDescent="0.25">
      <c r="B51" s="51" t="s">
        <v>116</v>
      </c>
      <c r="C51" s="28">
        <v>20719.794999999998</v>
      </c>
      <c r="D51" s="29">
        <f t="shared" si="2"/>
        <v>8.7801198965201749E-2</v>
      </c>
      <c r="E51" s="27">
        <v>14300795.113</v>
      </c>
      <c r="F51" s="22">
        <f t="shared" si="3"/>
        <v>0.13043377637381021</v>
      </c>
    </row>
    <row r="52" spans="2:6" x14ac:dyDescent="0.25">
      <c r="B52" s="51" t="s">
        <v>117</v>
      </c>
      <c r="C52" s="28">
        <v>1466.153</v>
      </c>
      <c r="D52" s="29">
        <f t="shared" si="2"/>
        <v>6.2128988856514971E-3</v>
      </c>
      <c r="E52" s="27">
        <v>4892584.5480000004</v>
      </c>
      <c r="F52" s="22">
        <f t="shared" si="3"/>
        <v>4.4623971868786499E-2</v>
      </c>
    </row>
    <row r="53" spans="2:6" x14ac:dyDescent="0.25">
      <c r="B53" s="51" t="s">
        <v>118</v>
      </c>
      <c r="C53" s="28">
        <v>61.866</v>
      </c>
      <c r="D53" s="29">
        <f t="shared" si="2"/>
        <v>2.6216036284051902E-4</v>
      </c>
      <c r="E53" s="27">
        <v>288805.18</v>
      </c>
      <c r="F53" s="22">
        <f t="shared" si="3"/>
        <v>2.6341157932872209E-3</v>
      </c>
    </row>
    <row r="54" spans="2:6" x14ac:dyDescent="0.25">
      <c r="B54" s="51" t="s">
        <v>119</v>
      </c>
      <c r="C54" s="28">
        <v>1517.1690000000001</v>
      </c>
      <c r="D54" s="29">
        <f t="shared" si="2"/>
        <v>6.4290818144115899E-3</v>
      </c>
      <c r="E54" s="27">
        <v>4240710.7209999999</v>
      </c>
      <c r="F54" s="22">
        <f t="shared" si="3"/>
        <v>3.8678402807555384E-2</v>
      </c>
    </row>
    <row r="55" spans="2:6" x14ac:dyDescent="0.25">
      <c r="B55" s="51" t="s">
        <v>120</v>
      </c>
      <c r="C55" s="28">
        <v>11258.057000000001</v>
      </c>
      <c r="D55" s="29">
        <f t="shared" si="2"/>
        <v>4.770659664434819E-2</v>
      </c>
      <c r="E55" s="27">
        <v>672468.47400000005</v>
      </c>
      <c r="F55" s="22">
        <f t="shared" si="3"/>
        <v>6.1334073988948438E-3</v>
      </c>
    </row>
    <row r="56" spans="2:6" x14ac:dyDescent="0.25">
      <c r="B56" s="51" t="s">
        <v>121</v>
      </c>
      <c r="C56" s="28">
        <v>9836.9509999999991</v>
      </c>
      <c r="D56" s="29">
        <f t="shared" si="2"/>
        <v>4.1684586742385253E-2</v>
      </c>
      <c r="E56" s="27">
        <v>14121301.264</v>
      </c>
      <c r="F56" s="22">
        <f t="shared" si="3"/>
        <v>0.12879666036900445</v>
      </c>
    </row>
    <row r="57" spans="2:6" x14ac:dyDescent="0.25">
      <c r="B57" s="51" t="s">
        <v>122</v>
      </c>
      <c r="C57" s="28">
        <v>169.298</v>
      </c>
      <c r="D57" s="29">
        <f t="shared" si="2"/>
        <v>7.1740899861271444E-4</v>
      </c>
      <c r="E57" s="27">
        <v>248205.959</v>
      </c>
      <c r="F57" s="22">
        <f t="shared" si="3"/>
        <v>2.2638210179952468E-3</v>
      </c>
    </row>
    <row r="58" spans="2:6" x14ac:dyDescent="0.25">
      <c r="B58" s="51" t="s">
        <v>123</v>
      </c>
      <c r="C58" s="28">
        <v>1646.788</v>
      </c>
      <c r="D58" s="29">
        <f t="shared" si="2"/>
        <v>6.9783490059388458E-3</v>
      </c>
      <c r="E58" s="27">
        <v>458596.66</v>
      </c>
      <c r="F58" s="22">
        <f t="shared" si="3"/>
        <v>4.1827390521692511E-3</v>
      </c>
    </row>
    <row r="59" spans="2:6" x14ac:dyDescent="0.25">
      <c r="B59" s="51" t="s">
        <v>124</v>
      </c>
      <c r="C59" s="28">
        <v>2415.5329999999999</v>
      </c>
      <c r="D59" s="29">
        <f t="shared" si="2"/>
        <v>1.0235945555446407E-2</v>
      </c>
      <c r="E59" s="27">
        <v>423388.49</v>
      </c>
      <c r="F59" s="22">
        <f t="shared" si="3"/>
        <v>3.8616146296442072E-3</v>
      </c>
    </row>
    <row r="60" spans="2:6" x14ac:dyDescent="0.25">
      <c r="B60" s="51" t="s">
        <v>125</v>
      </c>
      <c r="C60" s="28">
        <v>12064.385</v>
      </c>
      <c r="D60" s="29">
        <f t="shared" si="2"/>
        <v>5.1123453092938212E-2</v>
      </c>
      <c r="E60" s="27">
        <v>1569640.8319999999</v>
      </c>
      <c r="F60" s="22">
        <f t="shared" si="3"/>
        <v>1.4316279594984042E-2</v>
      </c>
    </row>
    <row r="61" spans="2:6" x14ac:dyDescent="0.25">
      <c r="B61" s="51" t="s">
        <v>126</v>
      </c>
      <c r="C61" s="28">
        <v>29531.151999999998</v>
      </c>
      <c r="D61" s="29">
        <f t="shared" si="2"/>
        <v>0.1251397782856257</v>
      </c>
      <c r="E61" s="27">
        <v>25544.23</v>
      </c>
      <c r="F61" s="22">
        <f t="shared" si="3"/>
        <v>2.3298217736385902E-4</v>
      </c>
    </row>
    <row r="62" spans="2:6" x14ac:dyDescent="0.25">
      <c r="B62" s="51" t="s">
        <v>127</v>
      </c>
      <c r="C62" s="28">
        <v>2380.64</v>
      </c>
      <c r="D62" s="29">
        <f t="shared" si="2"/>
        <v>1.0088084669974674E-2</v>
      </c>
      <c r="E62" s="27">
        <v>1364725.04</v>
      </c>
      <c r="F62" s="22">
        <f t="shared" si="3"/>
        <v>1.2447296760253865E-2</v>
      </c>
    </row>
    <row r="63" spans="2:6" x14ac:dyDescent="0.25">
      <c r="B63" s="51" t="s">
        <v>128</v>
      </c>
      <c r="C63" s="28">
        <v>0</v>
      </c>
      <c r="D63" s="29">
        <f t="shared" si="2"/>
        <v>0</v>
      </c>
      <c r="E63" s="27">
        <v>0</v>
      </c>
      <c r="F63" s="22">
        <f t="shared" si="3"/>
        <v>0</v>
      </c>
    </row>
    <row r="64" spans="2:6" x14ac:dyDescent="0.25">
      <c r="B64" s="51" t="s">
        <v>129</v>
      </c>
      <c r="C64" s="28">
        <v>805.38499999999999</v>
      </c>
      <c r="D64" s="29">
        <f t="shared" si="2"/>
        <v>3.4128604374989721E-3</v>
      </c>
      <c r="E64" s="27">
        <v>54706.19</v>
      </c>
      <c r="F64" s="22">
        <f t="shared" si="3"/>
        <v>4.9896071486519547E-4</v>
      </c>
    </row>
    <row r="65" spans="2:6" x14ac:dyDescent="0.25">
      <c r="B65" s="51" t="s">
        <v>130</v>
      </c>
      <c r="C65" s="28">
        <v>0</v>
      </c>
      <c r="D65" s="29">
        <f t="shared" si="2"/>
        <v>0</v>
      </c>
      <c r="E65" s="27">
        <v>520</v>
      </c>
      <c r="F65" s="22">
        <f t="shared" si="3"/>
        <v>4.7427827039298772E-6</v>
      </c>
    </row>
    <row r="66" spans="2:6" x14ac:dyDescent="0.25">
      <c r="B66" s="51" t="s">
        <v>131</v>
      </c>
      <c r="C66" s="28">
        <v>2636.13</v>
      </c>
      <c r="D66" s="29">
        <f t="shared" si="2"/>
        <v>1.1170736709901681E-2</v>
      </c>
      <c r="E66" s="27">
        <v>836547.52399999998</v>
      </c>
      <c r="F66" s="22">
        <f t="shared" si="3"/>
        <v>7.6299290920049303E-3</v>
      </c>
    </row>
    <row r="67" spans="2:6" x14ac:dyDescent="0.25">
      <c r="B67" s="51" t="s">
        <v>132</v>
      </c>
      <c r="C67" s="28">
        <v>0</v>
      </c>
      <c r="D67" s="29">
        <f t="shared" si="2"/>
        <v>0</v>
      </c>
      <c r="E67" s="27">
        <v>215149.26</v>
      </c>
      <c r="F67" s="22">
        <f t="shared" si="3"/>
        <v>1.9623195944063697E-3</v>
      </c>
    </row>
    <row r="68" spans="2:6" x14ac:dyDescent="0.25">
      <c r="B68" s="51" t="s">
        <v>133</v>
      </c>
      <c r="C68" s="28">
        <v>311.435</v>
      </c>
      <c r="D68" s="29">
        <f t="shared" si="2"/>
        <v>1.3197218601693505E-3</v>
      </c>
      <c r="E68" s="27">
        <v>29496.236000000001</v>
      </c>
      <c r="F68" s="22">
        <f t="shared" si="3"/>
        <v>2.6902738063814191E-4</v>
      </c>
    </row>
    <row r="69" spans="2:6" x14ac:dyDescent="0.25">
      <c r="B69" s="50" t="s">
        <v>80</v>
      </c>
      <c r="C69" s="30">
        <f>SUM(C41:C68)</f>
        <v>235985.33100000006</v>
      </c>
      <c r="D69" s="201">
        <f>SUM(D41:D68)</f>
        <v>0.99999999999999978</v>
      </c>
      <c r="E69" s="31">
        <f>SUM(E41:E68)</f>
        <v>109640275.01600003</v>
      </c>
      <c r="F69" s="199">
        <f>E69/E69</f>
        <v>1</v>
      </c>
    </row>
  </sheetData>
  <sheetProtection algorithmName="SHA-512" hashValue="X6sfSA0lmyiWp6ecMsVCXE0cPmBqzLLUljf8xLdQy335PBifIeQRUDL3Sj2UmsOZdilvYe1t7xu/QQlR5qv4CA==" saltValue="Jl+1HYtiwRAxYpV5IuGr4g==" spinCount="100000" sheet="1" objects="1" scenarios="1"/>
  <mergeCells count="6">
    <mergeCell ref="B4:B5"/>
    <mergeCell ref="C4:D4"/>
    <mergeCell ref="B39:B40"/>
    <mergeCell ref="C39:D39"/>
    <mergeCell ref="E39:F39"/>
    <mergeCell ref="E4:F4"/>
  </mergeCells>
  <hyperlinks>
    <hyperlink ref="A1" location="Índice!A1" display="ÍNDICE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I.1</vt:lpstr>
      <vt:lpstr>I.2</vt:lpstr>
      <vt:lpstr>I.3</vt:lpstr>
      <vt:lpstr>I.4</vt:lpstr>
      <vt:lpstr>I.5</vt:lpstr>
      <vt:lpstr>I.6</vt:lpstr>
      <vt:lpstr>I.7</vt:lpstr>
      <vt:lpstr>B.1</vt:lpstr>
      <vt:lpstr>K.1</vt:lpstr>
      <vt:lpstr>C.1</vt:lpstr>
      <vt:lpstr>C.2</vt:lpstr>
      <vt:lpstr>C.3</vt:lpstr>
      <vt:lpstr>C.4</vt:lpstr>
      <vt:lpstr>C.5</vt:lpstr>
      <vt:lpstr>D.1</vt:lpstr>
      <vt:lpstr>D.2</vt:lpstr>
      <vt:lpstr>D.3</vt:lpstr>
      <vt:lpstr>D.4</vt:lpstr>
      <vt:lpstr>D.5</vt:lpstr>
      <vt:lpstr>D.6</vt:lpstr>
      <vt:lpstr>D.7</vt:lpstr>
      <vt:lpstr>D.8</vt:lpstr>
      <vt:lpstr>D.9</vt:lpstr>
      <vt:lpstr>D.10</vt:lpstr>
      <vt:lpstr>D.11</vt:lpstr>
      <vt:lpstr>D.12</vt:lpstr>
      <vt:lpstr>O.1</vt:lpstr>
      <vt:lpstr>O.2</vt:lpstr>
      <vt:lpstr>ANEXO.1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2019-02-28T18:59:24Z</dcterms:modified>
  <cp:contentStatus/>
</cp:coreProperties>
</file>