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9.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11.xml" ContentType="application/vnd.openxmlformats-officedocument.drawing+xml"/>
  <Override PartName="/xl/charts/chart23.xml" ContentType="application/vnd.openxmlformats-officedocument.drawingml.chart+xml"/>
  <Override PartName="/xl/drawings/drawing12.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drawings/drawing15.xml" ContentType="application/vnd.openxmlformats-officedocument.drawing+xml"/>
  <Override PartName="/xl/charts/chart29.xml" ContentType="application/vnd.openxmlformats-officedocument.drawingml.chart+xml"/>
  <Override PartName="/xl/drawings/drawing16.xml" ContentType="application/vnd.openxmlformats-officedocument.drawing+xml"/>
  <Override PartName="/xl/charts/chart30.xml" ContentType="application/vnd.openxmlformats-officedocument.drawingml.chart+xml"/>
  <Override PartName="/xl/drawings/drawing17.xml" ContentType="application/vnd.openxmlformats-officedocument.drawing+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drawings/drawing21.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22.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23.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4.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martner\Desktop\"/>
    </mc:Choice>
  </mc:AlternateContent>
  <bookViews>
    <workbookView xWindow="240" yWindow="690" windowWidth="11715" windowHeight="6630" tabRatio="913"/>
  </bookViews>
  <sheets>
    <sheet name="ÍNDICE" sheetId="20" r:id="rId1"/>
    <sheet name="I.1" sheetId="30" r:id="rId2"/>
    <sheet name="I.2" sheetId="28" r:id="rId3"/>
    <sheet name="I.3" sheetId="27" r:id="rId4"/>
    <sheet name="B.1" sheetId="32" r:id="rId5"/>
    <sheet name="B.2" sheetId="3" r:id="rId6"/>
    <sheet name="C.1" sheetId="29" r:id="rId7"/>
    <sheet name="C.2" sheetId="39" r:id="rId8"/>
    <sheet name="C.3" sheetId="35" r:id="rId9"/>
    <sheet name="C.4" sheetId="36" r:id="rId10"/>
    <sheet name="C.5" sheetId="34" r:id="rId11"/>
    <sheet name="C.6" sheetId="25" r:id="rId12"/>
    <sheet name="C.7" sheetId="26" r:id="rId13"/>
    <sheet name="C.8" sheetId="6" r:id="rId14"/>
    <sheet name="C.9" sheetId="7" r:id="rId15"/>
    <sheet name="C.10" sheetId="8" r:id="rId16"/>
    <sheet name="C.11" sheetId="9" r:id="rId17"/>
    <sheet name="C.12" sheetId="10" r:id="rId18"/>
    <sheet name="C.13" sheetId="41" r:id="rId19"/>
    <sheet name="C.14" sheetId="21" r:id="rId20"/>
    <sheet name="C.15" sheetId="22" r:id="rId21"/>
    <sheet name="C.16" sheetId="4" r:id="rId22"/>
    <sheet name="C.17" sheetId="5" r:id="rId23"/>
    <sheet name="D.1" sheetId="23" r:id="rId24"/>
    <sheet name="D.2" sheetId="24" r:id="rId25"/>
    <sheet name="D.3" sheetId="11" r:id="rId26"/>
    <sheet name="D.4" sheetId="43" r:id="rId27"/>
    <sheet name="D.5" sheetId="12" r:id="rId28"/>
    <sheet name="D.6" sheetId="13" r:id="rId29"/>
    <sheet name="D.7" sheetId="14" r:id="rId30"/>
    <sheet name="D.8" sheetId="15" r:id="rId31"/>
    <sheet name="D.9" sheetId="16" r:id="rId32"/>
    <sheet name="D.10" sheetId="17" r:id="rId33"/>
    <sheet name="D.11" sheetId="19" r:id="rId34"/>
    <sheet name="D.12" sheetId="45" r:id="rId35"/>
    <sheet name="ANEXO 1" sheetId="40" r:id="rId36"/>
    <sheet name="ANEXO 2" sheetId="42" r:id="rId37"/>
  </sheets>
  <calcPr calcId="152511"/>
</workbook>
</file>

<file path=xl/calcChain.xml><?xml version="1.0" encoding="utf-8"?>
<calcChain xmlns="http://schemas.openxmlformats.org/spreadsheetml/2006/main">
  <c r="G10" i="3" l="1"/>
  <c r="G11" i="3"/>
  <c r="G12" i="3"/>
  <c r="G13" i="3"/>
  <c r="G14" i="3"/>
  <c r="G15" i="3"/>
  <c r="G16" i="3"/>
  <c r="G17" i="3"/>
  <c r="G18" i="3"/>
  <c r="G19" i="3"/>
  <c r="G20" i="3"/>
  <c r="G21" i="3"/>
  <c r="G22" i="3"/>
  <c r="G25" i="3"/>
  <c r="G26" i="3"/>
  <c r="G27" i="3"/>
  <c r="G9" i="3"/>
  <c r="H41" i="11" l="1"/>
  <c r="H40" i="11"/>
  <c r="H39" i="11"/>
  <c r="H38" i="11"/>
  <c r="H37" i="11"/>
  <c r="H34" i="11"/>
  <c r="H33" i="11"/>
  <c r="H32" i="11"/>
  <c r="H31" i="11"/>
  <c r="H30" i="11"/>
  <c r="G42" i="11"/>
  <c r="F42" i="11"/>
  <c r="E42" i="11"/>
  <c r="D42" i="11"/>
  <c r="C42" i="11"/>
  <c r="G35" i="11"/>
  <c r="F35" i="11"/>
  <c r="E35" i="11"/>
  <c r="D35" i="11"/>
  <c r="C35" i="11"/>
  <c r="H27" i="11"/>
  <c r="H26" i="11"/>
  <c r="H25" i="11"/>
  <c r="H24" i="11"/>
  <c r="H23" i="11"/>
  <c r="G28" i="11"/>
  <c r="F28" i="11"/>
  <c r="E28" i="11"/>
  <c r="D28" i="11"/>
  <c r="C28" i="11"/>
  <c r="H17" i="11"/>
  <c r="H18" i="11"/>
  <c r="H19" i="11"/>
  <c r="H20" i="11"/>
  <c r="H16" i="11"/>
  <c r="H21" i="11" s="1"/>
  <c r="D21" i="11"/>
  <c r="E21" i="11"/>
  <c r="F21" i="11"/>
  <c r="G21" i="11"/>
  <c r="C21" i="11"/>
  <c r="G55" i="19"/>
  <c r="G37" i="19"/>
  <c r="G38" i="19"/>
  <c r="G39" i="19"/>
  <c r="G40" i="19"/>
  <c r="G41" i="19"/>
  <c r="G42" i="19"/>
  <c r="G43" i="19"/>
  <c r="G44" i="19"/>
  <c r="G45" i="19"/>
  <c r="G46" i="19"/>
  <c r="G47" i="19"/>
  <c r="G48" i="19"/>
  <c r="G49" i="19"/>
  <c r="G52" i="19"/>
  <c r="G53" i="19"/>
  <c r="G54" i="19"/>
  <c r="G36" i="19"/>
  <c r="G28" i="19"/>
  <c r="G10" i="19"/>
  <c r="G11" i="19"/>
  <c r="G12" i="19"/>
  <c r="G13" i="19"/>
  <c r="G14" i="19"/>
  <c r="G15" i="19"/>
  <c r="G16" i="19"/>
  <c r="G17" i="19"/>
  <c r="G18" i="19"/>
  <c r="G19" i="19"/>
  <c r="G20" i="19"/>
  <c r="G21" i="19"/>
  <c r="G22" i="19"/>
  <c r="G25" i="19"/>
  <c r="G26" i="19"/>
  <c r="G27" i="19"/>
  <c r="G9" i="19"/>
  <c r="H29" i="12"/>
  <c r="H30" i="12"/>
  <c r="H31" i="12"/>
  <c r="H32" i="12"/>
  <c r="H33" i="12"/>
  <c r="H34" i="12"/>
  <c r="H35" i="12"/>
  <c r="H36" i="12"/>
  <c r="H37" i="12"/>
  <c r="H38" i="12"/>
  <c r="H39" i="12"/>
  <c r="H40" i="12"/>
  <c r="H41" i="12"/>
  <c r="H42" i="12"/>
  <c r="H28" i="12"/>
  <c r="E43" i="12"/>
  <c r="F43" i="12"/>
  <c r="G43" i="12"/>
  <c r="D43" i="12"/>
  <c r="H13" i="11"/>
  <c r="H14" i="11" s="1"/>
  <c r="C14" i="43"/>
  <c r="D14" i="43"/>
  <c r="E14" i="43"/>
  <c r="M42" i="43"/>
  <c r="L42" i="43"/>
  <c r="K42" i="43"/>
  <c r="J42" i="43"/>
  <c r="I42" i="43"/>
  <c r="E42" i="43"/>
  <c r="D42" i="43"/>
  <c r="C42" i="43"/>
  <c r="N41" i="43"/>
  <c r="F41" i="43"/>
  <c r="N40" i="43"/>
  <c r="F40" i="43"/>
  <c r="N39" i="43"/>
  <c r="F39" i="43"/>
  <c r="N38" i="43"/>
  <c r="F38" i="43"/>
  <c r="N37" i="43"/>
  <c r="F37" i="43"/>
  <c r="M35" i="43"/>
  <c r="L35" i="43"/>
  <c r="K35" i="43"/>
  <c r="J35" i="43"/>
  <c r="I35" i="43"/>
  <c r="E35" i="43"/>
  <c r="D35" i="43"/>
  <c r="C35" i="43"/>
  <c r="N34" i="43"/>
  <c r="F34" i="43"/>
  <c r="N33" i="43"/>
  <c r="F33" i="43"/>
  <c r="N32" i="43"/>
  <c r="F32" i="43"/>
  <c r="N31" i="43"/>
  <c r="F31" i="43"/>
  <c r="N30" i="43"/>
  <c r="F30" i="43"/>
  <c r="M28" i="43"/>
  <c r="L28" i="43"/>
  <c r="K28" i="43"/>
  <c r="J28" i="43"/>
  <c r="I28" i="43"/>
  <c r="C28" i="43"/>
  <c r="N27" i="43"/>
  <c r="F27" i="43"/>
  <c r="N26" i="43"/>
  <c r="E28" i="43"/>
  <c r="D28" i="43"/>
  <c r="N25" i="43"/>
  <c r="F25" i="43"/>
  <c r="N24" i="43"/>
  <c r="F24" i="43"/>
  <c r="N23" i="43"/>
  <c r="F23" i="43"/>
  <c r="M21" i="43"/>
  <c r="L21" i="43"/>
  <c r="K21" i="43"/>
  <c r="J21" i="43"/>
  <c r="I21" i="43"/>
  <c r="N20" i="43"/>
  <c r="F20" i="43"/>
  <c r="N19" i="43"/>
  <c r="E21" i="43"/>
  <c r="D21" i="43"/>
  <c r="C21" i="43"/>
  <c r="N18" i="43"/>
  <c r="F18" i="43"/>
  <c r="N17" i="43"/>
  <c r="F17" i="43"/>
  <c r="N16" i="43"/>
  <c r="F16" i="43"/>
  <c r="M14" i="43"/>
  <c r="L14" i="43"/>
  <c r="K14" i="43"/>
  <c r="J14" i="43"/>
  <c r="I14" i="43"/>
  <c r="N13" i="43"/>
  <c r="F13" i="43"/>
  <c r="N12" i="43"/>
  <c r="N11" i="43"/>
  <c r="F11" i="43"/>
  <c r="N10" i="43"/>
  <c r="F10" i="43"/>
  <c r="N9" i="43"/>
  <c r="F9" i="43"/>
  <c r="H28" i="11" l="1"/>
  <c r="H35" i="11"/>
  <c r="H42" i="11"/>
  <c r="H43" i="12"/>
  <c r="F42" i="43"/>
  <c r="F26" i="43"/>
  <c r="F28" i="43" s="1"/>
  <c r="N42" i="43"/>
  <c r="F35" i="43"/>
  <c r="N28" i="43"/>
  <c r="N14" i="43"/>
  <c r="N21" i="43"/>
  <c r="N35" i="43"/>
  <c r="F19" i="43"/>
  <c r="F21" i="43" s="1"/>
  <c r="F12" i="43"/>
  <c r="F14" i="43" s="1"/>
  <c r="N41" i="24"/>
  <c r="N40" i="24"/>
  <c r="N39" i="24"/>
  <c r="N38" i="24"/>
  <c r="N37" i="24"/>
  <c r="N42" i="24" s="1"/>
  <c r="N34" i="24"/>
  <c r="N33" i="24"/>
  <c r="N32" i="24"/>
  <c r="N31" i="24"/>
  <c r="N35" i="24" s="1"/>
  <c r="N30" i="24"/>
  <c r="N27" i="24"/>
  <c r="N26" i="24"/>
  <c r="N25" i="24"/>
  <c r="N24" i="24"/>
  <c r="N23" i="24"/>
  <c r="N20" i="24"/>
  <c r="N19" i="24"/>
  <c r="N21" i="24" s="1"/>
  <c r="N18" i="24"/>
  <c r="N17" i="24"/>
  <c r="N16" i="24"/>
  <c r="N10" i="24"/>
  <c r="N11" i="24"/>
  <c r="N12" i="24"/>
  <c r="N13" i="24"/>
  <c r="N9" i="24"/>
  <c r="M42" i="24"/>
  <c r="M35" i="24"/>
  <c r="M28" i="24"/>
  <c r="M21" i="24"/>
  <c r="M14" i="24"/>
  <c r="I14" i="24"/>
  <c r="L42" i="24"/>
  <c r="K42" i="24"/>
  <c r="J42" i="24"/>
  <c r="I42" i="24"/>
  <c r="L35" i="24"/>
  <c r="K35" i="24"/>
  <c r="J35" i="24"/>
  <c r="I35" i="24"/>
  <c r="L28" i="24"/>
  <c r="K28" i="24"/>
  <c r="J28" i="24"/>
  <c r="I28" i="24"/>
  <c r="L21" i="24"/>
  <c r="K21" i="24"/>
  <c r="J21" i="24"/>
  <c r="I21" i="24"/>
  <c r="L14" i="24"/>
  <c r="K14" i="24"/>
  <c r="J14" i="24"/>
  <c r="N14" i="24" l="1"/>
  <c r="N28" i="24"/>
  <c r="D22" i="41"/>
  <c r="E26" i="41"/>
  <c r="F25" i="41" s="1"/>
  <c r="C26" i="41"/>
  <c r="D25" i="41" s="1"/>
  <c r="K26" i="41"/>
  <c r="L23" i="41" s="1"/>
  <c r="I26" i="41"/>
  <c r="J24" i="41" s="1"/>
  <c r="G26" i="41"/>
  <c r="H25" i="41" s="1"/>
  <c r="H24" i="32"/>
  <c r="H25" i="32"/>
  <c r="H26" i="32"/>
  <c r="H27" i="32"/>
  <c r="H9" i="32"/>
  <c r="H10" i="32"/>
  <c r="H11" i="32"/>
  <c r="H12" i="32"/>
  <c r="H13" i="32"/>
  <c r="H14" i="32"/>
  <c r="H15" i="32"/>
  <c r="H16" i="32"/>
  <c r="H17" i="32"/>
  <c r="H18" i="32"/>
  <c r="H19" i="32"/>
  <c r="H20" i="32"/>
  <c r="H21" i="32"/>
  <c r="H8" i="32"/>
  <c r="G9" i="32"/>
  <c r="G10" i="32"/>
  <c r="G11" i="32"/>
  <c r="G12" i="32"/>
  <c r="G13" i="32"/>
  <c r="G14" i="32"/>
  <c r="G15" i="32"/>
  <c r="G16" i="32"/>
  <c r="G17" i="32"/>
  <c r="G18" i="32"/>
  <c r="G19" i="32"/>
  <c r="G20" i="32"/>
  <c r="G21" i="32"/>
  <c r="G22" i="32"/>
  <c r="G23" i="32"/>
  <c r="G24" i="32"/>
  <c r="G25" i="32"/>
  <c r="G26" i="32"/>
  <c r="G27" i="32"/>
  <c r="G8" i="32"/>
  <c r="G9" i="29"/>
  <c r="G10" i="29"/>
  <c r="G11" i="29"/>
  <c r="G12" i="29"/>
  <c r="G13" i="29"/>
  <c r="F10" i="29"/>
  <c r="F11" i="29"/>
  <c r="F12" i="29"/>
  <c r="F13" i="29"/>
  <c r="F9" i="29"/>
  <c r="F22" i="41" l="1"/>
  <c r="F23" i="41"/>
  <c r="F24" i="41"/>
  <c r="F21" i="41"/>
  <c r="D23" i="41"/>
  <c r="D24" i="41"/>
  <c r="D21" i="41"/>
  <c r="D26" i="41" s="1"/>
  <c r="H22" i="41"/>
  <c r="H24" i="41"/>
  <c r="H21" i="41"/>
  <c r="H23" i="41"/>
  <c r="J21" i="41"/>
  <c r="J23" i="41"/>
  <c r="J25" i="41"/>
  <c r="J22" i="41"/>
  <c r="L22" i="41"/>
  <c r="L24" i="41"/>
  <c r="L21" i="41"/>
  <c r="L25" i="41"/>
  <c r="K38" i="41"/>
  <c r="I38" i="41"/>
  <c r="G38" i="41"/>
  <c r="E38" i="41"/>
  <c r="F26" i="41" l="1"/>
  <c r="H26" i="41"/>
  <c r="J26" i="41"/>
  <c r="L26" i="41"/>
  <c r="E9" i="32"/>
  <c r="E10" i="32"/>
  <c r="E11" i="32"/>
  <c r="E12" i="32"/>
  <c r="E13" i="32"/>
  <c r="E14" i="32"/>
  <c r="E15" i="32"/>
  <c r="E16" i="32"/>
  <c r="E17" i="32"/>
  <c r="E18" i="32"/>
  <c r="E19" i="32"/>
  <c r="E20" i="32"/>
  <c r="E21" i="32"/>
  <c r="E22" i="32"/>
  <c r="E23" i="32"/>
  <c r="E24" i="32"/>
  <c r="E25" i="32"/>
  <c r="E26" i="32"/>
  <c r="E27" i="32"/>
  <c r="E8" i="32"/>
  <c r="F53" i="24"/>
  <c r="E66" i="24" s="1"/>
  <c r="F62" i="24"/>
  <c r="H66" i="24" s="1"/>
  <c r="G62" i="24"/>
  <c r="I66" i="24" s="1"/>
  <c r="H62" i="24"/>
  <c r="J66" i="24" s="1"/>
  <c r="I62" i="24"/>
  <c r="K66" i="24" s="1"/>
  <c r="J62" i="24"/>
  <c r="L66" i="24" s="1"/>
  <c r="K61" i="24"/>
  <c r="K62" i="24" s="1"/>
  <c r="G53" i="24"/>
  <c r="F66" i="24" s="1"/>
  <c r="H53" i="24"/>
  <c r="G66" i="24" s="1"/>
  <c r="I52" i="24"/>
  <c r="I53" i="24" s="1"/>
  <c r="L67" i="24" l="1"/>
  <c r="H67" i="24"/>
  <c r="K67" i="24"/>
  <c r="J67" i="24"/>
  <c r="F67" i="24"/>
  <c r="I67" i="24"/>
  <c r="G67" i="24"/>
  <c r="E67" i="24"/>
  <c r="G31" i="22"/>
  <c r="I31" i="22"/>
  <c r="K31" i="22"/>
  <c r="M31" i="22"/>
  <c r="E31" i="22"/>
  <c r="I41" i="21"/>
  <c r="I27" i="21"/>
  <c r="I34" i="21"/>
  <c r="I13" i="21"/>
  <c r="D10" i="41"/>
  <c r="F10" i="41"/>
  <c r="D11" i="41"/>
  <c r="F11" i="41"/>
  <c r="D12" i="41"/>
  <c r="F12" i="41"/>
  <c r="D13" i="41"/>
  <c r="F13" i="41"/>
  <c r="D14" i="41"/>
  <c r="F14" i="41"/>
  <c r="C38" i="41"/>
  <c r="H11" i="41"/>
  <c r="H12" i="41"/>
  <c r="H13" i="41"/>
  <c r="H14" i="41"/>
  <c r="H15" i="41"/>
  <c r="H10" i="41"/>
  <c r="F15" i="41"/>
  <c r="D15" i="41"/>
  <c r="I9" i="10" l="1"/>
  <c r="I10" i="10"/>
  <c r="I11" i="10"/>
  <c r="I8" i="10"/>
  <c r="H12" i="10"/>
  <c r="I12" i="10" s="1"/>
  <c r="I10" i="8"/>
  <c r="I11" i="8"/>
  <c r="I12" i="8"/>
  <c r="I13" i="8"/>
  <c r="I15" i="8"/>
  <c r="I16" i="8"/>
  <c r="I17" i="8"/>
  <c r="I18" i="8"/>
  <c r="I19" i="8"/>
  <c r="I21" i="8"/>
  <c r="I22" i="8"/>
  <c r="I23" i="8"/>
  <c r="I24" i="8"/>
  <c r="I25" i="8"/>
  <c r="I27" i="8"/>
  <c r="I28" i="8"/>
  <c r="I29" i="8"/>
  <c r="I30" i="8"/>
  <c r="I31" i="8"/>
  <c r="I33" i="8"/>
  <c r="Q36" i="8" s="1"/>
  <c r="I34" i="8"/>
  <c r="Q37" i="8" s="1"/>
  <c r="I35" i="8"/>
  <c r="O38" i="8" s="1"/>
  <c r="I36" i="8"/>
  <c r="Q39" i="8" s="1"/>
  <c r="I37" i="8"/>
  <c r="O40" i="8" s="1"/>
  <c r="I9" i="8"/>
  <c r="K9" i="32"/>
  <c r="K10" i="32"/>
  <c r="K11" i="32"/>
  <c r="K12" i="32"/>
  <c r="K13" i="32"/>
  <c r="K14" i="32"/>
  <c r="K15" i="32"/>
  <c r="K16" i="32"/>
  <c r="K17" i="32"/>
  <c r="K18" i="32"/>
  <c r="K19" i="32"/>
  <c r="K20" i="32"/>
  <c r="K21" i="32"/>
  <c r="K24" i="32"/>
  <c r="K25" i="32"/>
  <c r="K26" i="32"/>
  <c r="K27" i="32"/>
  <c r="K8" i="32"/>
  <c r="N38" i="8" l="1"/>
  <c r="S37" i="8"/>
  <c r="R40" i="8"/>
  <c r="S36" i="8"/>
  <c r="P36" i="8"/>
  <c r="N40" i="8"/>
  <c r="P37" i="8"/>
  <c r="N36" i="8"/>
  <c r="Q40" i="8"/>
  <c r="O36" i="8"/>
  <c r="R38" i="8"/>
  <c r="O37" i="8"/>
  <c r="P39" i="8"/>
  <c r="S39" i="8"/>
  <c r="R36" i="8"/>
  <c r="P40" i="8"/>
  <c r="R39" i="8"/>
  <c r="N39" i="8"/>
  <c r="P38" i="8"/>
  <c r="R37" i="8"/>
  <c r="N37" i="8"/>
  <c r="O39" i="8"/>
  <c r="Q38" i="8"/>
  <c r="S40" i="8"/>
  <c r="S38" i="8"/>
  <c r="P11" i="3"/>
  <c r="P10" i="3"/>
  <c r="N11" i="3"/>
  <c r="N10" i="3"/>
  <c r="L11" i="3"/>
  <c r="L10" i="3"/>
  <c r="R11" i="3"/>
  <c r="R10" i="3"/>
  <c r="S12" i="3"/>
  <c r="T11" i="3" s="1"/>
  <c r="T10" i="3" l="1"/>
  <c r="T37" i="8"/>
  <c r="T40" i="8"/>
  <c r="T38" i="8"/>
  <c r="T36" i="8"/>
  <c r="T39" i="8"/>
  <c r="F41" i="24" l="1"/>
  <c r="E42" i="24"/>
  <c r="D42" i="24"/>
  <c r="F40" i="24"/>
  <c r="F39" i="24"/>
  <c r="F38" i="24"/>
  <c r="F37" i="24"/>
  <c r="C35" i="24"/>
  <c r="F34" i="24"/>
  <c r="E35" i="24"/>
  <c r="F33" i="24"/>
  <c r="F32" i="24"/>
  <c r="F31" i="24"/>
  <c r="F30" i="24"/>
  <c r="C42" i="23"/>
  <c r="G42" i="23"/>
  <c r="F42" i="23"/>
  <c r="E42" i="23"/>
  <c r="D42" i="23"/>
  <c r="H41" i="23"/>
  <c r="H40" i="23"/>
  <c r="H39" i="23"/>
  <c r="H38" i="23"/>
  <c r="H37" i="23"/>
  <c r="G35" i="23"/>
  <c r="F35" i="23"/>
  <c r="E35" i="23"/>
  <c r="D35" i="23"/>
  <c r="C35" i="23"/>
  <c r="H34" i="23"/>
  <c r="H33" i="23"/>
  <c r="H32" i="23"/>
  <c r="H31" i="23"/>
  <c r="H30" i="23"/>
  <c r="M10" i="39"/>
  <c r="M11" i="39"/>
  <c r="M12" i="39"/>
  <c r="M13" i="39"/>
  <c r="M14" i="39"/>
  <c r="M15" i="39"/>
  <c r="M16" i="39"/>
  <c r="M17" i="39"/>
  <c r="M18" i="39"/>
  <c r="M19" i="39"/>
  <c r="M20" i="39"/>
  <c r="M21" i="39"/>
  <c r="M22" i="39"/>
  <c r="M23" i="39"/>
  <c r="M24" i="39"/>
  <c r="M25" i="39"/>
  <c r="M26" i="39"/>
  <c r="M27" i="39"/>
  <c r="M28" i="39"/>
  <c r="M9" i="39"/>
  <c r="K10" i="39"/>
  <c r="K11" i="39"/>
  <c r="K12" i="39"/>
  <c r="K13" i="39"/>
  <c r="K14" i="39"/>
  <c r="K15" i="39"/>
  <c r="K16" i="39"/>
  <c r="K17" i="39"/>
  <c r="K18" i="39"/>
  <c r="K19" i="39"/>
  <c r="K20" i="39"/>
  <c r="K21" i="39"/>
  <c r="K22" i="39"/>
  <c r="K23" i="39"/>
  <c r="K24" i="39"/>
  <c r="K25" i="39"/>
  <c r="K26" i="39"/>
  <c r="K27" i="39"/>
  <c r="K28" i="39"/>
  <c r="K9" i="39"/>
  <c r="I10" i="39"/>
  <c r="I11" i="39"/>
  <c r="I12" i="39"/>
  <c r="I13" i="39"/>
  <c r="I14" i="39"/>
  <c r="I15" i="39"/>
  <c r="I16" i="39"/>
  <c r="I17" i="39"/>
  <c r="I18" i="39"/>
  <c r="I19" i="39"/>
  <c r="I20" i="39"/>
  <c r="I21" i="39"/>
  <c r="I22" i="39"/>
  <c r="I23" i="39"/>
  <c r="I24" i="39"/>
  <c r="I25" i="39"/>
  <c r="I26" i="39"/>
  <c r="I27" i="39"/>
  <c r="I28" i="39"/>
  <c r="I9" i="39"/>
  <c r="F42" i="24" l="1"/>
  <c r="H42" i="23"/>
  <c r="F35" i="24"/>
  <c r="C42" i="24"/>
  <c r="D35" i="24"/>
  <c r="H35" i="23"/>
  <c r="M8" i="36"/>
  <c r="N8" i="36"/>
  <c r="O8" i="36"/>
  <c r="P8" i="36"/>
  <c r="Q8" i="36"/>
  <c r="R8" i="36"/>
  <c r="M9" i="36"/>
  <c r="N9" i="36"/>
  <c r="O9" i="36"/>
  <c r="P9" i="36"/>
  <c r="Q9" i="36"/>
  <c r="R9" i="36"/>
  <c r="M10" i="36"/>
  <c r="N10" i="36"/>
  <c r="O10" i="36"/>
  <c r="P10" i="36"/>
  <c r="Q10" i="36"/>
  <c r="R10" i="36"/>
  <c r="M11" i="36"/>
  <c r="N11" i="36"/>
  <c r="O11" i="36"/>
  <c r="P11" i="36"/>
  <c r="Q11" i="36"/>
  <c r="R11" i="36"/>
  <c r="M12" i="36"/>
  <c r="N12" i="36"/>
  <c r="O12" i="36"/>
  <c r="P12" i="36"/>
  <c r="Q12" i="36"/>
  <c r="R12" i="36"/>
  <c r="M13" i="36"/>
  <c r="N13" i="36"/>
  <c r="O13" i="36"/>
  <c r="P13" i="36"/>
  <c r="Q13" i="36"/>
  <c r="R13" i="36"/>
  <c r="L9" i="36"/>
  <c r="L10" i="36"/>
  <c r="L11" i="36"/>
  <c r="L12" i="36"/>
  <c r="L13" i="36"/>
  <c r="L8" i="36"/>
  <c r="M8" i="35"/>
  <c r="N8" i="35"/>
  <c r="O8" i="35"/>
  <c r="P8" i="35"/>
  <c r="Q8" i="35"/>
  <c r="R8" i="35"/>
  <c r="M9" i="35"/>
  <c r="N9" i="35"/>
  <c r="O9" i="35"/>
  <c r="P9" i="35"/>
  <c r="Q9" i="35"/>
  <c r="R9" i="35"/>
  <c r="M10" i="35"/>
  <c r="N10" i="35"/>
  <c r="O10" i="35"/>
  <c r="P10" i="35"/>
  <c r="Q10" i="35"/>
  <c r="R10" i="35"/>
  <c r="M11" i="35"/>
  <c r="N11" i="35"/>
  <c r="O11" i="35"/>
  <c r="P11" i="35"/>
  <c r="Q11" i="35"/>
  <c r="R11" i="35"/>
  <c r="N12" i="35"/>
  <c r="O12" i="35"/>
  <c r="P12" i="35"/>
  <c r="Q12" i="35"/>
  <c r="R12" i="35"/>
  <c r="M13" i="35"/>
  <c r="N13" i="35"/>
  <c r="O13" i="35"/>
  <c r="P13" i="35"/>
  <c r="Q13" i="35"/>
  <c r="R13" i="35"/>
  <c r="L9" i="35"/>
  <c r="L10" i="35"/>
  <c r="L11" i="35"/>
  <c r="L13" i="35"/>
  <c r="L8" i="35"/>
  <c r="F27" i="24" l="1"/>
  <c r="E26" i="24"/>
  <c r="E28" i="24" s="1"/>
  <c r="D26" i="24"/>
  <c r="C26" i="24"/>
  <c r="C28" i="24" s="1"/>
  <c r="F25" i="24"/>
  <c r="F24" i="24"/>
  <c r="F23" i="24"/>
  <c r="F20" i="24"/>
  <c r="E19" i="24"/>
  <c r="E21" i="24" s="1"/>
  <c r="D19" i="24"/>
  <c r="C19" i="24"/>
  <c r="C21" i="24" s="1"/>
  <c r="F18" i="24"/>
  <c r="F17" i="24"/>
  <c r="F16" i="24"/>
  <c r="F13" i="24"/>
  <c r="E12" i="24"/>
  <c r="E14" i="24" s="1"/>
  <c r="D12" i="24"/>
  <c r="C12" i="24"/>
  <c r="C14" i="24" s="1"/>
  <c r="F11" i="24"/>
  <c r="F10" i="24"/>
  <c r="F9" i="24"/>
  <c r="G28" i="23"/>
  <c r="F28" i="23"/>
  <c r="E28" i="23"/>
  <c r="D28" i="23"/>
  <c r="C28" i="23"/>
  <c r="H27" i="23"/>
  <c r="H26" i="23"/>
  <c r="H25" i="23"/>
  <c r="H24" i="23"/>
  <c r="H23" i="23"/>
  <c r="G21" i="23"/>
  <c r="F21" i="23"/>
  <c r="E21" i="23"/>
  <c r="D21" i="23"/>
  <c r="C21" i="23"/>
  <c r="H20" i="23"/>
  <c r="H19" i="23"/>
  <c r="H18" i="23"/>
  <c r="H17" i="23"/>
  <c r="H16" i="23"/>
  <c r="G14" i="23"/>
  <c r="F14" i="23"/>
  <c r="E14" i="23"/>
  <c r="D14" i="23"/>
  <c r="C14" i="23"/>
  <c r="H13" i="23"/>
  <c r="H12" i="23"/>
  <c r="H11" i="23"/>
  <c r="H10" i="23"/>
  <c r="H9" i="23"/>
  <c r="H28" i="23" l="1"/>
  <c r="F19" i="24"/>
  <c r="F21" i="24" s="1"/>
  <c r="F12" i="24"/>
  <c r="F14" i="24" s="1"/>
  <c r="F26" i="24"/>
  <c r="F28" i="24" s="1"/>
  <c r="D14" i="24"/>
  <c r="D21" i="24"/>
  <c r="D28" i="24"/>
  <c r="H21" i="23"/>
  <c r="H14" i="23"/>
  <c r="H28" i="21" l="1"/>
  <c r="D35" i="21"/>
  <c r="E35" i="21"/>
  <c r="F35" i="21"/>
  <c r="G35" i="21"/>
  <c r="H35" i="21"/>
  <c r="C35" i="21"/>
  <c r="D28" i="21"/>
  <c r="E28" i="21"/>
  <c r="F28" i="21"/>
  <c r="G28" i="21"/>
  <c r="C28" i="21"/>
  <c r="I10" i="21"/>
  <c r="I11" i="21"/>
  <c r="I12" i="21"/>
  <c r="D14" i="21"/>
  <c r="E14" i="21"/>
  <c r="F14" i="21"/>
  <c r="G14" i="21"/>
  <c r="H14" i="21"/>
  <c r="C14" i="21"/>
  <c r="C42" i="21"/>
  <c r="D42" i="21"/>
  <c r="E42" i="21"/>
  <c r="F42" i="21"/>
  <c r="G42" i="21"/>
  <c r="H42" i="21"/>
  <c r="I23" i="21"/>
  <c r="I24" i="21"/>
  <c r="I25" i="21"/>
  <c r="I26" i="21"/>
  <c r="I30" i="21"/>
  <c r="I31" i="21"/>
  <c r="I32" i="21"/>
  <c r="I33" i="21"/>
  <c r="I9" i="21"/>
  <c r="I28" i="21" l="1"/>
  <c r="I14" i="21"/>
  <c r="I35" i="21"/>
  <c r="I38" i="21"/>
  <c r="I40" i="21"/>
  <c r="I39" i="21"/>
  <c r="I37" i="21"/>
  <c r="I42" i="21" l="1"/>
  <c r="C26" i="16"/>
  <c r="C34" i="16"/>
  <c r="C34" i="17"/>
  <c r="D34" i="17"/>
  <c r="E34" i="17"/>
  <c r="F34" i="17"/>
  <c r="G34" i="17"/>
  <c r="H34" i="17"/>
  <c r="C35" i="17"/>
  <c r="D35" i="17"/>
  <c r="E35" i="17"/>
  <c r="F35" i="17"/>
  <c r="G35" i="17"/>
  <c r="H35" i="17"/>
  <c r="C36" i="17"/>
  <c r="D36" i="17"/>
  <c r="E36" i="17"/>
  <c r="F36" i="17"/>
  <c r="G36" i="17"/>
  <c r="H36" i="17"/>
  <c r="C37" i="17"/>
  <c r="D37" i="17"/>
  <c r="E37" i="17"/>
  <c r="F37" i="17"/>
  <c r="G37" i="17"/>
  <c r="H37" i="17"/>
  <c r="D33" i="17"/>
  <c r="E33" i="17"/>
  <c r="F33" i="17"/>
  <c r="G33" i="17"/>
  <c r="H33" i="17"/>
  <c r="C33" i="17"/>
  <c r="C26" i="17"/>
  <c r="D26" i="17"/>
  <c r="E26" i="17"/>
  <c r="F26" i="17"/>
  <c r="G26" i="17"/>
  <c r="H26" i="17"/>
  <c r="C27" i="17"/>
  <c r="D27" i="17"/>
  <c r="E27" i="17"/>
  <c r="F27" i="17"/>
  <c r="G27" i="17"/>
  <c r="H27" i="17"/>
  <c r="C28" i="17"/>
  <c r="D28" i="17"/>
  <c r="E28" i="17"/>
  <c r="F28" i="17"/>
  <c r="G28" i="17"/>
  <c r="H28" i="17"/>
  <c r="C29" i="17"/>
  <c r="D29" i="17"/>
  <c r="E29" i="17"/>
  <c r="F29" i="17"/>
  <c r="G29" i="17"/>
  <c r="H29" i="17"/>
  <c r="D25" i="17"/>
  <c r="E25" i="17"/>
  <c r="F25" i="17"/>
  <c r="G25" i="17"/>
  <c r="H25" i="17"/>
  <c r="C25" i="17"/>
  <c r="D34" i="16"/>
  <c r="E34" i="16"/>
  <c r="F34" i="16"/>
  <c r="G34" i="16"/>
  <c r="H34" i="16"/>
  <c r="C35" i="16"/>
  <c r="D35" i="16"/>
  <c r="E35" i="16"/>
  <c r="F35" i="16"/>
  <c r="G35" i="16"/>
  <c r="H35" i="16"/>
  <c r="C36" i="16"/>
  <c r="D36" i="16"/>
  <c r="E36" i="16"/>
  <c r="F36" i="16"/>
  <c r="G36" i="16"/>
  <c r="H36" i="16"/>
  <c r="C37" i="16"/>
  <c r="D37" i="16"/>
  <c r="E37" i="16"/>
  <c r="F37" i="16"/>
  <c r="G37" i="16"/>
  <c r="H37" i="16"/>
  <c r="D33" i="16"/>
  <c r="E33" i="16"/>
  <c r="F33" i="16"/>
  <c r="G33" i="16"/>
  <c r="H33" i="16"/>
  <c r="C33" i="16"/>
  <c r="D26" i="16"/>
  <c r="E26" i="16"/>
  <c r="F26" i="16"/>
  <c r="G26" i="16"/>
  <c r="H26" i="16"/>
  <c r="C27" i="16"/>
  <c r="D27" i="16"/>
  <c r="E27" i="16"/>
  <c r="F27" i="16"/>
  <c r="G27" i="16"/>
  <c r="H27" i="16"/>
  <c r="C28" i="16"/>
  <c r="D28" i="16"/>
  <c r="E28" i="16"/>
  <c r="F28" i="16"/>
  <c r="G28" i="16"/>
  <c r="H28" i="16"/>
  <c r="C29" i="16"/>
  <c r="D29" i="16"/>
  <c r="E29" i="16"/>
  <c r="F29" i="16"/>
  <c r="G29" i="16"/>
  <c r="H29" i="16"/>
  <c r="D25" i="16"/>
  <c r="E25" i="16"/>
  <c r="F25" i="16"/>
  <c r="G25" i="16"/>
  <c r="H25" i="16"/>
  <c r="C25" i="16"/>
  <c r="C35" i="15"/>
  <c r="D35" i="15"/>
  <c r="E35" i="15"/>
  <c r="F35" i="15"/>
  <c r="C36" i="15"/>
  <c r="D36" i="15"/>
  <c r="E36" i="15"/>
  <c r="F36" i="15"/>
  <c r="C37" i="15"/>
  <c r="D37" i="15"/>
  <c r="E37" i="15"/>
  <c r="F37" i="15"/>
  <c r="C38" i="15"/>
  <c r="D38" i="15"/>
  <c r="E38" i="15"/>
  <c r="F38" i="15"/>
  <c r="D34" i="15"/>
  <c r="E34" i="15"/>
  <c r="F34" i="15"/>
  <c r="C34" i="15"/>
  <c r="C26" i="15"/>
  <c r="D26" i="15"/>
  <c r="E26" i="15"/>
  <c r="F26" i="15"/>
  <c r="C27" i="15"/>
  <c r="D27" i="15"/>
  <c r="E27" i="15"/>
  <c r="F27" i="15"/>
  <c r="C28" i="15"/>
  <c r="D28" i="15"/>
  <c r="E28" i="15"/>
  <c r="F28" i="15"/>
  <c r="C29" i="15"/>
  <c r="D29" i="15"/>
  <c r="E29" i="15"/>
  <c r="F29" i="15"/>
  <c r="D25" i="15"/>
  <c r="E25" i="15"/>
  <c r="F25" i="15"/>
  <c r="C25" i="15"/>
</calcChain>
</file>

<file path=xl/sharedStrings.xml><?xml version="1.0" encoding="utf-8"?>
<sst xmlns="http://schemas.openxmlformats.org/spreadsheetml/2006/main" count="2386" uniqueCount="705">
  <si>
    <t>2009-2010</t>
  </si>
  <si>
    <t>2011-2012</t>
  </si>
  <si>
    <t>TOTAL</t>
  </si>
  <si>
    <t>Chile</t>
  </si>
  <si>
    <t>Extranjero</t>
  </si>
  <si>
    <t>Estado</t>
  </si>
  <si>
    <t>IPSFL</t>
  </si>
  <si>
    <t>Empresas</t>
  </si>
  <si>
    <t>Total</t>
  </si>
  <si>
    <t>Porcentaje</t>
  </si>
  <si>
    <t>No Exporta</t>
  </si>
  <si>
    <t>Exporta</t>
  </si>
  <si>
    <t>Gasto Corriente</t>
  </si>
  <si>
    <t>Gasto Capital</t>
  </si>
  <si>
    <t>Gasto Total</t>
  </si>
  <si>
    <t>Gasto Promedio</t>
  </si>
  <si>
    <t xml:space="preserve">Chile </t>
  </si>
  <si>
    <t>América</t>
  </si>
  <si>
    <t>Asia</t>
  </si>
  <si>
    <t>África</t>
  </si>
  <si>
    <t>Oceanía</t>
  </si>
  <si>
    <t>Europa</t>
  </si>
  <si>
    <t>Agricultura, ganadería, caza, silvicultura y pesca</t>
  </si>
  <si>
    <t>Explotación de minas y canteras</t>
  </si>
  <si>
    <t>Industrias manufactureras (*)</t>
  </si>
  <si>
    <t>Suministro de electricidad, gas, vapor y aire acondicionado</t>
  </si>
  <si>
    <t>Suministro de agua</t>
  </si>
  <si>
    <t>Construcción</t>
  </si>
  <si>
    <t>Comercio</t>
  </si>
  <si>
    <t>Transporte y almacenamiento</t>
  </si>
  <si>
    <t>Alojamiento y de servicio de comidas</t>
  </si>
  <si>
    <t>Información y comunicaciones</t>
  </si>
  <si>
    <t>Actividades financieras y de seguros</t>
  </si>
  <si>
    <t>Actividades inmobiliarias</t>
  </si>
  <si>
    <t>Actividades profesionales, científicas y técnicas (**)</t>
  </si>
  <si>
    <t>Actividades de servicios administrativos y de apoyo</t>
  </si>
  <si>
    <t>Administración pública y defensa</t>
  </si>
  <si>
    <t>Enseñanza</t>
  </si>
  <si>
    <t xml:space="preserve">Actividades de atención de la salud </t>
  </si>
  <si>
    <t>Actividades artísticas, de entretenimiento y recreativas</t>
  </si>
  <si>
    <t>Otras actividades de servicios</t>
  </si>
  <si>
    <t>(*) Incluye la elaboración de productos alimenticios y fabricación de sustancias y productos químicos</t>
  </si>
  <si>
    <t>(**) Incluye Investigación científica y desarrollo</t>
  </si>
  <si>
    <t>Ratio Corriente/Capital</t>
  </si>
  <si>
    <t>Investigación Básica</t>
  </si>
  <si>
    <t>Investigación Aplicada</t>
  </si>
  <si>
    <t>Desarrollo Experimental</t>
  </si>
  <si>
    <t>Ciencias Naturales</t>
  </si>
  <si>
    <t>Ingeniería y Tecnología</t>
  </si>
  <si>
    <t>Ciencias Médicas y de Salud</t>
  </si>
  <si>
    <t>Ciencias Agrícolas</t>
  </si>
  <si>
    <t>Ciencias Sociales</t>
  </si>
  <si>
    <t>Humanidades</t>
  </si>
  <si>
    <t>Ed. Superior</t>
  </si>
  <si>
    <t>Año</t>
  </si>
  <si>
    <t>Exploración y Explotación de la Tierra</t>
  </si>
  <si>
    <t>Transporte, Telecomunicaciones y Otras Infraestructuras</t>
  </si>
  <si>
    <t>Medio Ambiente</t>
  </si>
  <si>
    <t>Energía</t>
  </si>
  <si>
    <t>Agricultura</t>
  </si>
  <si>
    <t>Producción Industrial y Tecnología</t>
  </si>
  <si>
    <t>Exploración y Explotación del Espacio</t>
  </si>
  <si>
    <t>Defensa</t>
  </si>
  <si>
    <t>Salud</t>
  </si>
  <si>
    <t>Educación</t>
  </si>
  <si>
    <t>Cultura, Recreación, Religión y Medios de Comunicación Masivo</t>
  </si>
  <si>
    <t>Sistemas Políticos y Sociales, Estructuras y Procesos</t>
  </si>
  <si>
    <t>Avance General del Conocimiento</t>
  </si>
  <si>
    <t>Fondos Internacionales</t>
  </si>
  <si>
    <t>Doctorado</t>
  </si>
  <si>
    <t>Magister</t>
  </si>
  <si>
    <t>Profesional y/o Licenciado</t>
  </si>
  <si>
    <t>Técnico Superior</t>
  </si>
  <si>
    <t>Otros</t>
  </si>
  <si>
    <t>% del Total I+D</t>
  </si>
  <si>
    <t>REGIÓN</t>
  </si>
  <si>
    <t>XV</t>
  </si>
  <si>
    <t>R. de Arica y Parinacota</t>
  </si>
  <si>
    <t>I</t>
  </si>
  <si>
    <t>R. de Tarapacá</t>
  </si>
  <si>
    <t>II</t>
  </si>
  <si>
    <t>R. de Antofagasta</t>
  </si>
  <si>
    <t>III</t>
  </si>
  <si>
    <t>R. de Atacama</t>
  </si>
  <si>
    <t>IV</t>
  </si>
  <si>
    <t>R. de Coquimbo</t>
  </si>
  <si>
    <t>V</t>
  </si>
  <si>
    <t>R. de Valparaíso</t>
  </si>
  <si>
    <t>VI</t>
  </si>
  <si>
    <t>R. del Libertador General Bernardo O'Higgins</t>
  </si>
  <si>
    <t>VII</t>
  </si>
  <si>
    <t>R. del Maule</t>
  </si>
  <si>
    <t>VIII</t>
  </si>
  <si>
    <t>R. del Biobío</t>
  </si>
  <si>
    <t>IX</t>
  </si>
  <si>
    <t>XIV</t>
  </si>
  <si>
    <t>R. de Los Ríos</t>
  </si>
  <si>
    <t>X</t>
  </si>
  <si>
    <t>R. de Los Lagos</t>
  </si>
  <si>
    <t>XI</t>
  </si>
  <si>
    <t>R. de Aisén del General Carlos Ibáñez del Campo</t>
  </si>
  <si>
    <t>XII</t>
  </si>
  <si>
    <t>R. de Magallanes y de La Antártica Chilena</t>
  </si>
  <si>
    <t>XIII</t>
  </si>
  <si>
    <t>R. Metropolitana de Santiago</t>
  </si>
  <si>
    <t>Variables:</t>
  </si>
  <si>
    <t>N° Investigadores</t>
  </si>
  <si>
    <t>A</t>
  </si>
  <si>
    <t>B</t>
  </si>
  <si>
    <t>C</t>
  </si>
  <si>
    <t>D</t>
  </si>
  <si>
    <t>E</t>
  </si>
  <si>
    <t>F</t>
  </si>
  <si>
    <t>G</t>
  </si>
  <si>
    <t>H</t>
  </si>
  <si>
    <t>J</t>
  </si>
  <si>
    <t>K</t>
  </si>
  <si>
    <t>L</t>
  </si>
  <si>
    <t>M</t>
  </si>
  <si>
    <t>N</t>
  </si>
  <si>
    <t>O</t>
  </si>
  <si>
    <t>P</t>
  </si>
  <si>
    <t>Q</t>
  </si>
  <si>
    <t>R</t>
  </si>
  <si>
    <t>S</t>
  </si>
  <si>
    <t>Investigadores</t>
  </si>
  <si>
    <t>Técnicos y Personal Asimilado</t>
  </si>
  <si>
    <t>Otro Personal de Apoyo</t>
  </si>
  <si>
    <t>Total Mujeres</t>
  </si>
  <si>
    <t>Total Investigadores</t>
  </si>
  <si>
    <t>-</t>
  </si>
  <si>
    <t>GASTO EN I+D SEGÚN SI EXPORTA (MM$ reales de 2013)</t>
  </si>
  <si>
    <t>GASTO CORRIENTE V/S GASTO EN CAPITAL (MM$ reales de 2013)</t>
  </si>
  <si>
    <t>GASTO FINANCIADO INTERNACIONALMENTE (MM$ reales de 2013)</t>
  </si>
  <si>
    <t>INVESTIGADORES SEGÚN ÁREA DEL CONOCIMIENTO (JCE, 2013)</t>
  </si>
  <si>
    <t>MUJERES INVESTIGADORAS POR TITULACIÓN FORMAL (Promedio Mensual Anual, 2013)</t>
  </si>
  <si>
    <t>MUJERES INVESTIGADORAS POR TITULACIÓN FORMAL (JCE, 2013)</t>
  </si>
  <si>
    <t>TOTAL INVESTIGADORES POR TITULACIÓN FORMAL (Promedio Mensual Anual, 2013)</t>
  </si>
  <si>
    <t>TOTAL INVESTIGADORES POR TITULACIÓN FORMAL (JCE, 2013)</t>
  </si>
  <si>
    <t>PERSONAL I+D MUJERES POR OCUPACIÓN (Promedio Mensual Anual, 2013)</t>
  </si>
  <si>
    <t>PERSONAL I+D MUJERES POR OCUPACIÓN (JCE, 2013)</t>
  </si>
  <si>
    <t>PERSONAL I+D MUJERES POR TITULACIÓN FORMAL (Promedio Mensual Anual, 2013)</t>
  </si>
  <si>
    <t>PERSONAL I+D MUJERES POR TITULACIÓN FORMAL (JCE, 2013)</t>
  </si>
  <si>
    <t>TOTAL PERSONAL I+D POR TITULACIÓN FORMAL (Promedio Mensual Anual, 2013)</t>
  </si>
  <si>
    <t>TOTAL PERSONAL I+D POR TITULACIÓN FORMAL (JCE, 2013)</t>
  </si>
  <si>
    <t>TOTAL PERSONAL I+D POR OCUPACIÓN (Promedio Mensual Anual, 2013)</t>
  </si>
  <si>
    <t>TOTAL PERSONAL I+D POR OCUPACIÓN (JCE, 2013)</t>
  </si>
  <si>
    <t>(SOLO PARA GRAFICAR)</t>
  </si>
  <si>
    <t>SOLO PARA GRAFICAR</t>
  </si>
  <si>
    <t>B2001, C3014, C3019, C3020 (4° Encuesta); P202, P203, P4000-P4003, P4014, P4015 (2° y 3° Encuesta).</t>
  </si>
  <si>
    <t>C3014, C3019, Unidad_declarante (4° Encuesta); P4002, P4003, P4014, P4015 Unidad_Declarante (2° y 3° Encuesta).</t>
  </si>
  <si>
    <t>C3014, C3021-C3023, Unidad_declarante (4° Encuesta); P4056-P4061, Unidad_Declarante (2° y 3° Encuesta).</t>
  </si>
  <si>
    <t>C3020, C3054-C3059, Unidad_declarante (4° Encuesta); P4000, P4001, P4098-P4109, Unidad_Declarante (2° y 3° Encuesta).</t>
  </si>
  <si>
    <t>C3020, C3060-C3072, Unidad_declarante (4° Encuesta); P4000, P4001, P4112-P4117, P4120-P4125, P4128, P4129, P4134, P4135, P4640-P4649, Unidad_Declarante (2° y 3° Encuesta).</t>
  </si>
  <si>
    <t>C3031-C3036, Unidad_declarante (4° Encuesta); P4634, P4635, Unidad_Declarante (2° y 3° Encuesta).</t>
  </si>
  <si>
    <t>D4502, D4525, COD_ACTIVIDAD (4° Encuesta).</t>
  </si>
  <si>
    <t>D4600-D4605, Unidad_declarante (4° Encuesta).</t>
  </si>
  <si>
    <t>D4310-D4312, D4330-D4332, Unidad_declarante (4° Encuesta).</t>
  </si>
  <si>
    <t>D4410-D4414, D4430-D4434, Unidad_declarante (4° Encuesta).</t>
  </si>
  <si>
    <t>D4510-D4514, D4530-D4534, Unidad_declarante (4° Encuesta).</t>
  </si>
  <si>
    <t>D4515, D4535, COD_ACTIVIDAD, Unidad_declarante (4° Encuesta).</t>
  </si>
  <si>
    <t>ÍNDICE</t>
  </si>
  <si>
    <t>MÓDULO</t>
  </si>
  <si>
    <t>B.1.</t>
  </si>
  <si>
    <t>C.1.</t>
  </si>
  <si>
    <t>C.2.</t>
  </si>
  <si>
    <t>C.3.</t>
  </si>
  <si>
    <t>C.4.</t>
  </si>
  <si>
    <t>C.5.</t>
  </si>
  <si>
    <t>C.6.</t>
  </si>
  <si>
    <t>C.7.</t>
  </si>
  <si>
    <t>D.1.</t>
  </si>
  <si>
    <t>D.2.</t>
  </si>
  <si>
    <t>D.3.</t>
  </si>
  <si>
    <t>D.4.</t>
  </si>
  <si>
    <t>D.5.</t>
  </si>
  <si>
    <t>D.6.</t>
  </si>
  <si>
    <t>D.7.</t>
  </si>
  <si>
    <t>D.8.</t>
  </si>
  <si>
    <t>D.9.</t>
  </si>
  <si>
    <t>GASTO I+D SEGÚN ÁREA DEL CONOCIMIENTO.</t>
  </si>
  <si>
    <t>GASTO I+D SEGÚN FUENTES DE FINANCIAMIENTO INTERNACIONAL.</t>
  </si>
  <si>
    <t>GASTO I+D SEGÚN TIPO DE INVESTIGACIÓN.</t>
  </si>
  <si>
    <t>GASTO I+D: CORRIENTE v/s CAPITAL.</t>
  </si>
  <si>
    <t>GASTO EN INVESTIGACIÓN Y DESARROLLO (I+D).</t>
  </si>
  <si>
    <t>CUADROS</t>
  </si>
  <si>
    <t>Tamaño</t>
  </si>
  <si>
    <t>C.8.</t>
  </si>
  <si>
    <t>Grandes</t>
  </si>
  <si>
    <t>Medianas</t>
  </si>
  <si>
    <t>Pequeñas</t>
  </si>
  <si>
    <t>Microempresas</t>
  </si>
  <si>
    <t>Entre 0 y 5 años</t>
  </si>
  <si>
    <t>Entre 6 y 10 años</t>
  </si>
  <si>
    <t>Entre 11 y 15 años</t>
  </si>
  <si>
    <t>Entre 16 y 20 años</t>
  </si>
  <si>
    <t>Entre 21 y 25 años</t>
  </si>
  <si>
    <t>Entre 26 y 30 años</t>
  </si>
  <si>
    <t>AÑOS</t>
  </si>
  <si>
    <t>EDAD</t>
  </si>
  <si>
    <t>A1003, C3020, Unidad_declarante (4° Encuesta); P024, P4000, P4001, Unidad_Declarante (2° y 3° Encuesta).</t>
  </si>
  <si>
    <t>GASTO I+D SEGÚN RANGO DE EDAD DE LA EMPRESA.</t>
  </si>
  <si>
    <t>C.9.</t>
  </si>
  <si>
    <t>GASTO I+D SEGÚN OBJETIVO SOCIOECONÓMICO.</t>
  </si>
  <si>
    <t>Doctorados</t>
  </si>
  <si>
    <t>Profesional y/o Licenciatura</t>
  </si>
  <si>
    <t>Técnicos de Nivel Superior</t>
  </si>
  <si>
    <t>Educación Superior</t>
  </si>
  <si>
    <t>Observatorios</t>
  </si>
  <si>
    <t xml:space="preserve">Total </t>
  </si>
  <si>
    <t xml:space="preserve">Investigadores </t>
  </si>
  <si>
    <t>Técnicos y Personal de Apoyo</t>
  </si>
  <si>
    <t xml:space="preserve">Otro Personal de Apoyo </t>
  </si>
  <si>
    <t>%</t>
  </si>
  <si>
    <t>Región</t>
  </si>
  <si>
    <t>$MM</t>
  </si>
  <si>
    <t>R. de La Araucanía</t>
  </si>
  <si>
    <t>Chile (2013)</t>
  </si>
  <si>
    <t>Argentina</t>
  </si>
  <si>
    <t>Turquía</t>
  </si>
  <si>
    <t>Polonia</t>
  </si>
  <si>
    <t>Eslovaquia</t>
  </si>
  <si>
    <t>Hungría</t>
  </si>
  <si>
    <t>Grecia</t>
  </si>
  <si>
    <t>Italia</t>
  </si>
  <si>
    <t>Estonia</t>
  </si>
  <si>
    <t>Reino Unido</t>
  </si>
  <si>
    <t>España</t>
  </si>
  <si>
    <t>República Checa</t>
  </si>
  <si>
    <t>Portugal</t>
  </si>
  <si>
    <t>OCDE</t>
  </si>
  <si>
    <t>Irlanda</t>
  </si>
  <si>
    <t>Japón</t>
  </si>
  <si>
    <t>Holanda</t>
  </si>
  <si>
    <t>Noruega</t>
  </si>
  <si>
    <t>Alemania</t>
  </si>
  <si>
    <t>Bélgica</t>
  </si>
  <si>
    <t>Luxemburgo</t>
  </si>
  <si>
    <t>Austria</t>
  </si>
  <si>
    <t>Eslovenia</t>
  </si>
  <si>
    <t>Corea del Sur</t>
  </si>
  <si>
    <t>Suecia</t>
  </si>
  <si>
    <t>Dinamarca</t>
  </si>
  <si>
    <t>Finlandia</t>
  </si>
  <si>
    <t>PERSONAL I+D POR CADA MIL TRABAJADORES (2013 PARA CHILE)</t>
  </si>
  <si>
    <t>Nota: El dato para Chile corresponde al año 2013 y fue calculado desde el total de personal en I+D promedio mensual dividido por los ocupados de diciembre de 2013.</t>
  </si>
  <si>
    <t>México (2011)</t>
  </si>
  <si>
    <t>Rusia</t>
  </si>
  <si>
    <t>Nueva Zelandia (2011)</t>
  </si>
  <si>
    <t>Canadá</t>
  </si>
  <si>
    <t xml:space="preserve">China </t>
  </si>
  <si>
    <t>Singapur</t>
  </si>
  <si>
    <t>Francia</t>
  </si>
  <si>
    <t xml:space="preserve">OECD </t>
  </si>
  <si>
    <t>Estados Unidos</t>
  </si>
  <si>
    <t>Austria (2013)</t>
  </si>
  <si>
    <t>Israel</t>
  </si>
  <si>
    <t>GASTO I+D COMO % DEL PIB (2012 O ÚLTIMO AÑO DISPONIBLE)</t>
  </si>
  <si>
    <t>Fuente: Main Science and Technology Indicators Database, OECD, diciembre 2014. Dato para Chile es en base a la Cuarta Encuesta de I+D y es preliminar.</t>
  </si>
  <si>
    <t>Hacen I+D</t>
  </si>
  <si>
    <t>Número</t>
  </si>
  <si>
    <t xml:space="preserve">% </t>
  </si>
  <si>
    <t>Total Unidades</t>
  </si>
  <si>
    <t>SOLO I+D Intramuros</t>
  </si>
  <si>
    <t>SOLO I+D Extramuros</t>
  </si>
  <si>
    <t>Hacen I+D Mixta</t>
  </si>
  <si>
    <t>Total Empresas</t>
  </si>
  <si>
    <t>2013p</t>
  </si>
  <si>
    <t>Gasto I+D (MM$ corrientes)</t>
  </si>
  <si>
    <t>Producto Interno Bruto (MM$ corrientes)</t>
  </si>
  <si>
    <t>Gasto I+D  (MM$ reales de 2013)</t>
  </si>
  <si>
    <t>Var. PIB Nominal</t>
  </si>
  <si>
    <t>Var. Gasto I+D Nominal</t>
  </si>
  <si>
    <t>Var. Gasto I+D Real</t>
  </si>
  <si>
    <t>Producto Interno Bruto (MM$ encadenados)</t>
  </si>
  <si>
    <t>RATIO GASTO I+D/PIB Y EVOLUCIÓN DEL GASTO EN I+D</t>
  </si>
  <si>
    <t>Ratio Gasto I+D/PIB</t>
  </si>
  <si>
    <t>Var. PIB Real</t>
  </si>
  <si>
    <t>B2000, B2001, COD_ACTIVIDAD (4° Encuesta).</t>
  </si>
  <si>
    <t>B.2.</t>
  </si>
  <si>
    <t>Sector de Ejecución</t>
  </si>
  <si>
    <t>Edu. Superior</t>
  </si>
  <si>
    <t xml:space="preserve">IPSFL </t>
  </si>
  <si>
    <t>Total 2013</t>
  </si>
  <si>
    <t>Part. % Financ.</t>
  </si>
  <si>
    <t>Part % Ejecución</t>
  </si>
  <si>
    <t>Nota: Gastos correspondientes a observatorios fueron incluidos en Fondos Internacionales de Financiamiento y ejecutados por IPSFL (70,211 MM$)</t>
  </si>
  <si>
    <t>GASTO EN I+D SEGÚN SECTOR DE EJECUCIÓN (MM$ reales de 2013)</t>
  </si>
  <si>
    <t>Ranking</t>
  </si>
  <si>
    <t>País</t>
  </si>
  <si>
    <t>China</t>
  </si>
  <si>
    <t>Taipe, China</t>
  </si>
  <si>
    <t>Crecimiento Gasto I+D</t>
  </si>
  <si>
    <t>GASTO EN I+D SEGÚN FUENTE DE FINANCIAMIENTO (MM$ reales de 2013).</t>
  </si>
  <si>
    <t>GASTO EN I+D SEGÚN SECTOR DE EJECUCIÓN (Porcentaje)</t>
  </si>
  <si>
    <t>GASTO EN I+D SEGÚN FUENTE DE FINANCIAMIENTO (Porcentaje).</t>
  </si>
  <si>
    <t>I.1.</t>
  </si>
  <si>
    <t>I.2.</t>
  </si>
  <si>
    <t>I.3.</t>
  </si>
  <si>
    <t>GASTO I+D SEGÚN SECTOR DE EJECUCIÓN.</t>
  </si>
  <si>
    <t>C.2. EMPRESAS QUE REALIZAN GASTO EN I+D.</t>
  </si>
  <si>
    <t>C.3. GASTO I+D SEGÚN SECTOR DE EJECUCIÓN.</t>
  </si>
  <si>
    <t>D.10.</t>
  </si>
  <si>
    <t>C.10.</t>
  </si>
  <si>
    <t>C.11.</t>
  </si>
  <si>
    <t>C.12.</t>
  </si>
  <si>
    <t>C.13.</t>
  </si>
  <si>
    <t>C.14.</t>
  </si>
  <si>
    <t>C.15.</t>
  </si>
  <si>
    <t>C.16.</t>
  </si>
  <si>
    <t>C.7. GASTO I+D SEGÚN REGIÓN.</t>
  </si>
  <si>
    <t>C.8. GASTO I+D: CORRIENTE v/s CAPITAL.</t>
  </si>
  <si>
    <t>C.9. GASTO I+D SEGÚN TIPO DE INVESTIGACIÓN.</t>
  </si>
  <si>
    <t>C.10. GASTO I+D SEGÚN ÁREA DEL CONOCIMIENTO.</t>
  </si>
  <si>
    <t>C.11. GASTO I+D SEGÚN OBJETIVO SOCIOECONÓMICO.</t>
  </si>
  <si>
    <t>I.2. GASTO EN I+D CHILE v/s OECD.</t>
  </si>
  <si>
    <t>INTRODUCCIÓN.</t>
  </si>
  <si>
    <t>C3000-C303, Unidad_declarante (4°Encuesta); P4831-P4834, Unidad_Declarante (2° y 3° Encuesta).</t>
  </si>
  <si>
    <t>C3000-C303, COD_ACTIVIDAD (4° Encuesta).</t>
  </si>
  <si>
    <t>C3020, COD_ACTIVIDAD (4° Encuesta).</t>
  </si>
  <si>
    <t>C3020, C3039-C3053; Unidad_declarante (4° Encuesta).</t>
  </si>
  <si>
    <t>NOTA:</t>
  </si>
  <si>
    <t>ANEXO</t>
  </si>
  <si>
    <t>Factor IPC</t>
  </si>
  <si>
    <t>C3020, C3024-C3030, Unidad_declarante (4° Encuesta); P4000, P4001, P4624-P4635, Unidad_Declarante (2° y 3° Encuesta).</t>
  </si>
  <si>
    <t>C3020,  C3024-C3030, Unidad_declarante (4° Encuesta).</t>
  </si>
  <si>
    <t>Nota: Sectores J y M son considerados sectores KIBS (Knowledge Intensive Business Service).</t>
  </si>
  <si>
    <t>Fuente Instituto Nacional de Estadísticas (INE).</t>
  </si>
  <si>
    <t>GASTO I+D SEGÚN TAMAÑO DE LA EMPRESA Y ÁREA DEL CONOCIMIENTO.</t>
  </si>
  <si>
    <t>C3020, C3054-C3059, tamaño (4° Encuesta); P4000, P4001, P4098-P4109, TAMAÑO_EMPRESA (2° y 3° Encuesta).</t>
  </si>
  <si>
    <t>D.1. PERSONAL I+D SEGÚN NIVEL DE TITULACIÓN FORMAL.</t>
  </si>
  <si>
    <t>I.1. GASTO EN I+D sobre PIB, Y EVOLUCIÓN DEL GASTO EN I+D.</t>
  </si>
  <si>
    <t>Sudáfrica (2011)</t>
  </si>
  <si>
    <t>I.3. PERSONAL OCUPADO EN I+D CHILE v/s OECD.</t>
  </si>
  <si>
    <t>VENTAS Y EXPORTACIONES.</t>
  </si>
  <si>
    <t>Ventas</t>
  </si>
  <si>
    <t>Gasto Total I+D</t>
  </si>
  <si>
    <t>ACTIVIDAD ECONÓMICA CATEGORÍAS en base a CIIU rev.4</t>
  </si>
  <si>
    <t>NÚMERO DE EMPRESAS QUE REALIZAN GASTO EN I+D  en base a CIIU rev.4 (2013)</t>
  </si>
  <si>
    <t>C.4. GASTO EN I+D SEGÚN FUENTE DE FINANCIAMIENTO (MM$ reales de 2013).</t>
  </si>
  <si>
    <t>GASTO EN I+D SEGÚN FUENTE DE FINANCIAMIENTO.</t>
  </si>
  <si>
    <t>C.5. GASTO EN I+D SEGÚN FUENTE DE FINANCIAMIENTO Y SECTOR DE EJECUCIÓN (MM$ corrientes 2013).</t>
  </si>
  <si>
    <t>Fuente de Financiamiento</t>
  </si>
  <si>
    <t>GASTO EN I+D SEGÚN FUENTE DE FINANCIAMIENTO Y SECTOR DE EJECUCIÓN  (MM$ corrientes 2013).</t>
  </si>
  <si>
    <t>Nota: No están considerados los gastos en I+D de observatorios astronómicos</t>
  </si>
  <si>
    <t>GASTO EN I+D SEGÚN TIPO DE INVESTIGACIÓN (MM$ reales de 2013)</t>
  </si>
  <si>
    <t>GASTO EN I+D POR REGIONES Y UNIDAD DECLARANTE (MM$ corrientes 2013)</t>
  </si>
  <si>
    <t>GASTO EN I+D SEGÚN ÁREA DEL CONOCIMIENTO (MM$ reales de 2013)</t>
  </si>
  <si>
    <t>EMPRESAS: ACTIVIDAD ECONÓMICA CATEGORÍAS  en base a CIIU rev.4 (2013)</t>
  </si>
  <si>
    <t>C.6. EMPRESAS: GASTO I+D SEGÚN ACTIVIDAD ECONÓMICA.</t>
  </si>
  <si>
    <t>GASTO I+D SEGÚN OBJETIVO SOCIOECONÓMICO (MM$ reales de 2013)</t>
  </si>
  <si>
    <t>C.12. GASTO I+D SEGÚN FUENTES DE FINANCIAMIENTO INTERNACIONAL.</t>
  </si>
  <si>
    <t>2012*</t>
  </si>
  <si>
    <t>2010*</t>
  </si>
  <si>
    <t>C3020, C3073, C3095-C3099, Unidad_declarante(4° Encuesta); P4650, P4659, Unidad_Declarante (2° y 3° Encuesta).</t>
  </si>
  <si>
    <t>GASTO EN I+D EXTRAMUROS SEGÚN UNIDAD DECLARANTE (MM$ reales de 2013)</t>
  </si>
  <si>
    <t>Gasto extramuros por Continente y Unidad Declarante2013 (MM$ corrientes, 2013)</t>
  </si>
  <si>
    <t>ACTIVIDAD ECONÓMICA CATEGORÍAS en base a CIIU rev.4 (2013)</t>
  </si>
  <si>
    <t>GASTO I+D POR FUENTE DE FINANCIAMIENTO Y  CONTINENTE (MM$ corrientes, 2013)</t>
  </si>
  <si>
    <t>Donaciones y fondos concursables extranjeros*</t>
  </si>
  <si>
    <t>NÚMERO DE EMPRESAS QUE EXPORTAN</t>
  </si>
  <si>
    <t>N° Empresas</t>
  </si>
  <si>
    <t>Exportaciones</t>
  </si>
  <si>
    <t>Ratio Gasto I+D/Ventas</t>
  </si>
  <si>
    <t>Gasto Total en I+D</t>
  </si>
  <si>
    <t>Ratio                                  Gasto I+D/Ventas</t>
  </si>
  <si>
    <t>C3073, C3095-C3099, COD_ACTIVIDAD (4° Encuesta).</t>
  </si>
  <si>
    <t>Sin Clasificar</t>
  </si>
  <si>
    <t>C3020, tamaño (4° Encuesta); P4000, P4001, TAMANO_EMPRESA (3° Encuesta);  P4000, P4001, Tamaño_Empresa (2° Encuesta).</t>
  </si>
  <si>
    <t>GASTO I+D SEGÚN TAMAÑO DE LA EMPRESA (MM$ reales de 2013)</t>
  </si>
  <si>
    <t>GASTO I+D SEGÚN TAMAÑO DE LA EMPRESA.</t>
  </si>
  <si>
    <t>C.17.</t>
  </si>
  <si>
    <t>C.17. GASTO EXTRAMURO SEGÚN ACTIVIDAD ECONÓMICA.</t>
  </si>
  <si>
    <t>C.14. GASTO I+D SEGÚN TAMAÑO DE LA EMPRESA Y ÁREA DEL CONOCIMIENTO.</t>
  </si>
  <si>
    <t>C.15. GASTO I+D SEGÚN RANGO DE EDAD DE LA EMPRESA.</t>
  </si>
  <si>
    <t>Entre 31 y 35 años</t>
  </si>
  <si>
    <t>Entre 36 y 40 años</t>
  </si>
  <si>
    <t>Entre 41 y 45 años</t>
  </si>
  <si>
    <t>Entre 46 y 50 años</t>
  </si>
  <si>
    <t>Mas de 50 años</t>
  </si>
  <si>
    <t xml:space="preserve">Total Ventas                   </t>
  </si>
  <si>
    <t xml:space="preserve"> (MM$ corrientes, 2013)</t>
  </si>
  <si>
    <t xml:space="preserve">Total Exportaciones                  </t>
  </si>
  <si>
    <t>Ratio Gasto I+D/Exportaciones</t>
  </si>
  <si>
    <t>EMPRESAS (MM$ reales de 2013)</t>
  </si>
  <si>
    <t>(MM$ corrientes, 2013)</t>
  </si>
  <si>
    <t>B.2. EMPRESAS EXPORTADORAS Y GASTO EN I+D SEGÚN ACTIVIDAD ECONÓMICA</t>
  </si>
  <si>
    <t>Gasto  I+D (MM$ corrientes, 2013)</t>
  </si>
  <si>
    <t>ANEXO:  IPC FUENTE INE.</t>
  </si>
  <si>
    <t>IPC FUENTE INE.</t>
  </si>
  <si>
    <t>TABULADOS: ENCUESTA SOBRE GASTO Y PERSONAL EN INVESTIGACIÓN Y DESARROLLO (I+D) EN OBSERVATORIOS Y PROYECTOS ASTRONÓMICOS, AÑO 2013</t>
  </si>
  <si>
    <t>MÓDULO C: GASTO EN INVESTIGACIÓN Y DESARROLLO (I+)</t>
  </si>
  <si>
    <t>C.1 GASTO TOTAL EJECUTADO INTRAMURO EN I+D, SEGÚN TIPO DE GASTO, AÑO 2013</t>
  </si>
  <si>
    <t>EJECUCIÓN INTERNA EN I+D, AÑO 2013 (GASTO INTRAMURO)</t>
  </si>
  <si>
    <t>AQUÍ DEBE INFORMAR SÓLO EL GASTO INTRAMURO</t>
  </si>
  <si>
    <t>Gasto Salarial</t>
  </si>
  <si>
    <t>Miles de pesos</t>
  </si>
  <si>
    <t>Inversión en capital para I+D</t>
  </si>
  <si>
    <t>1. Investigadores *</t>
  </si>
  <si>
    <t>C3006</t>
  </si>
  <si>
    <t>5. Terrenos (incluye la adquisición de terrenos para I+D, tales como terrenos de prueba, solares para laboratorios, plantas piloto)</t>
  </si>
  <si>
    <t>C3015</t>
  </si>
  <si>
    <t>2. Técnicos y personal de apoyo *</t>
  </si>
  <si>
    <t>C3007</t>
  </si>
  <si>
    <t>3. Otro personal de apoyo *</t>
  </si>
  <si>
    <t>C3008</t>
  </si>
  <si>
    <t>6. Edificios (incluye gastos por mejora, modificación o reparación por compra o construcción de edificios)</t>
  </si>
  <si>
    <t>C3016</t>
  </si>
  <si>
    <t>TOTAL GASTO SALARIAL (1+2+3)**</t>
  </si>
  <si>
    <t>C3009</t>
  </si>
  <si>
    <r>
      <t xml:space="preserve">4. </t>
    </r>
    <r>
      <rPr>
        <b/>
        <sz val="11"/>
        <color indexed="8"/>
        <rFont val="Calibri"/>
        <family val="2"/>
      </rPr>
      <t>Otros Gastos I+D</t>
    </r>
  </si>
  <si>
    <t>4.1 Honorarios pagados a consultores in situ *</t>
  </si>
  <si>
    <t>C3010</t>
  </si>
  <si>
    <t>7. Equipos e instrumentos (incluye equipo de transporte, de radio, TV y comunicaciones; equipo y maquinaria de oficina, entre otras)</t>
  </si>
  <si>
    <t>C3017</t>
  </si>
  <si>
    <t>4.2 Arriendo de bienes inmuebles (incluye terrenos, edificios, laboratorios, salas y otros)</t>
  </si>
  <si>
    <t>C3011</t>
  </si>
  <si>
    <t>4.3 Compras de otros servicios (incluye suministros, reparaciones, suscripciones, seguridad, aseo, almacenamiento, prop.intelectual, viáticos y costos de representación, entre otros)***</t>
  </si>
  <si>
    <t>C3012</t>
  </si>
  <si>
    <t>8. Adquisición de software (incluye el pago cuota de licencias, manuales de programas)</t>
  </si>
  <si>
    <t>C3018</t>
  </si>
  <si>
    <t>4.4 Compra de materiales (incluye artículos de oficina, materiales de laboratorio, productos químicos, etc)</t>
  </si>
  <si>
    <t>C3013</t>
  </si>
  <si>
    <t>TOTAL GASTO SALARIAL Y OTROS GASTOS EN I+D (1+2+3+4.1+4.2+4.3+4.4)</t>
  </si>
  <si>
    <t>C3014</t>
  </si>
  <si>
    <t>TOTAL INVERSIÓN (5+6+7+8)</t>
  </si>
  <si>
    <t>C3019</t>
  </si>
  <si>
    <t>GASTO TOTAL INTRAMURO EN I+D (C3014 + C3019)</t>
  </si>
  <si>
    <t>C3020</t>
  </si>
  <si>
    <t>C.2 GASTO SALARIAL Y OTROS GASTOS EN I+D, SEGÚN TIPO DE INVESTIGACIÓN, AÑO 2013</t>
  </si>
  <si>
    <r>
      <t>Distribuya porcentualmente el "</t>
    </r>
    <r>
      <rPr>
        <b/>
        <sz val="10"/>
        <color indexed="8"/>
        <rFont val="Calibri"/>
        <family val="2"/>
      </rPr>
      <t>Gasto Salarial y otros Gastos en I+D</t>
    </r>
    <r>
      <rPr>
        <sz val="10"/>
        <color indexed="8"/>
        <rFont val="Calibri"/>
        <family val="2"/>
      </rPr>
      <t xml:space="preserve">" reportado en el código </t>
    </r>
    <r>
      <rPr>
        <b/>
        <sz val="10"/>
        <color indexed="8"/>
        <rFont val="Calibri"/>
        <family val="2"/>
      </rPr>
      <t>C3014</t>
    </r>
    <r>
      <rPr>
        <sz val="10"/>
        <color indexed="8"/>
        <rFont val="Calibri"/>
        <family val="2"/>
      </rPr>
      <t xml:space="preserve"> de la sección C.1. según tipo de investigación.</t>
    </r>
  </si>
  <si>
    <t>Porcentaje (%)</t>
  </si>
  <si>
    <t>Investigación básica</t>
  </si>
  <si>
    <t>C3021</t>
  </si>
  <si>
    <t>Consiste en trabajos experimentales o teóricos que se emprenden principalmente para obtener nuevos conocimientos acerca de los fundamentos de los fenómenos y hechos observables, sin pensar en darles ninguna aplicación o utilización determinada.</t>
  </si>
  <si>
    <t>Investigación aplicada</t>
  </si>
  <si>
    <t>C3022</t>
  </si>
  <si>
    <t>Consiste también en trabajos originales realizados para adquirir nuevos conocimientos; sin embargo, está dirigida, fundamentalmente, hacia un objetivo práctico específico.</t>
  </si>
  <si>
    <t>Desarrollo experimental</t>
  </si>
  <si>
    <t>C3023</t>
  </si>
  <si>
    <t>Consiste en trabajos sistemáticos que aprovechan los conocimientos existentes obtenidos de la investigación y/o la experiencia práctica y está dirigido a la producción de nuevos materiales, productos o dispositivos; a la puesta en marcha de nuevos procesos, sistemas y servicios, o a la mejora sustancial de los ya existentes.</t>
  </si>
  <si>
    <t>C3. GASTO TOTAL INTRAMURO EN I+D, SEGÚN FUENTE DE FINANCIAMIENTO</t>
  </si>
  <si>
    <r>
      <t xml:space="preserve">Informe sobre los recursos destinados a  la I+D ejecutados al interior de la unidad , de acuerdo a lo reportado en </t>
    </r>
    <r>
      <rPr>
        <b/>
        <sz val="10"/>
        <color indexed="8"/>
        <rFont val="Calibri"/>
        <family val="2"/>
      </rPr>
      <t>C3020</t>
    </r>
    <r>
      <rPr>
        <sz val="10"/>
        <color indexed="8"/>
        <rFont val="Calibri"/>
        <family val="2"/>
      </rPr>
      <t xml:space="preserve"> de la pregunta C.1, según fuente de financiamiento. Las transferencias no monetarias se debe valorizan en términos monetarios.</t>
    </r>
  </si>
  <si>
    <t>FUENTE DE FINANCIAMIENTO</t>
  </si>
  <si>
    <t>En miles de pesos</t>
  </si>
  <si>
    <t>Fuentes Nacionales</t>
  </si>
  <si>
    <t>1. Fondos del Estado</t>
  </si>
  <si>
    <t>C3024</t>
  </si>
  <si>
    <t>2. Fondos de Empresas</t>
  </si>
  <si>
    <t>C3027</t>
  </si>
  <si>
    <t>3. Fondos de Instituciones de Educación Superior</t>
  </si>
  <si>
    <t>C3029</t>
  </si>
  <si>
    <t>4. Fondos de Instituciones Privadas sin Fines de Lucro</t>
  </si>
  <si>
    <t>C3030</t>
  </si>
  <si>
    <t>TOTAL FUENTES NACIONALES (1+2+3+4)</t>
  </si>
  <si>
    <t>C3100</t>
  </si>
  <si>
    <t>Fondos Internacionales (1)</t>
  </si>
  <si>
    <t>5. Sector Empresarial</t>
  </si>
  <si>
    <t>C3101</t>
  </si>
  <si>
    <t>6. Administración Pública</t>
  </si>
  <si>
    <t>C3102</t>
  </si>
  <si>
    <t>7. Instituciones Privadas sin Fines de Lucro</t>
  </si>
  <si>
    <t>C3103</t>
  </si>
  <si>
    <t>8. Enseñanza Superior</t>
  </si>
  <si>
    <t>C3104</t>
  </si>
  <si>
    <t>9. Organizaciones Internacionales</t>
  </si>
  <si>
    <t>C3105</t>
  </si>
  <si>
    <t>10. Unión Europea</t>
  </si>
  <si>
    <t>C3106</t>
  </si>
  <si>
    <t>TOTAL FONDOS INTERNACIONALES (5+6+7+8+9+10)</t>
  </si>
  <si>
    <t>C3107</t>
  </si>
  <si>
    <t>TOTAL FUENTE DE FINANCIAMIENTO (1+2+3+4+5+6+7+8+9+10)</t>
  </si>
  <si>
    <t>C3037</t>
  </si>
  <si>
    <t>C.4 GASTO TOTAL EXTRAMURO EN I+D, CONTRATADO A TERCEROS DENTRO DE CHILE</t>
  </si>
  <si>
    <t>Indique el monto total de servicios de I+D contratado externamente dentro de Chile para el año 2013</t>
  </si>
  <si>
    <t>C3073</t>
  </si>
  <si>
    <t>C.5 GASTO TOTAL EXTRAMURO EN I+D, CONTRATADO A TERCEROS EN EL EXTRANJERO</t>
  </si>
  <si>
    <t>Indique el monto total para el año 2013 de:</t>
  </si>
  <si>
    <t>Pagos por licencias de uso de resultados de I+D</t>
  </si>
  <si>
    <t>C3094</t>
  </si>
  <si>
    <t>Servicios de I+D contratados en el extranjero</t>
  </si>
  <si>
    <t>C3109</t>
  </si>
  <si>
    <t>D1. OCUPACIÓN TODO PERSONAL</t>
  </si>
  <si>
    <t>PERSONAL IN SITU</t>
  </si>
  <si>
    <t>N° Personas
(Promedio Mensual Anual)</t>
  </si>
  <si>
    <t>Empleados en Jornada 
Completa Equivalente (JCE)</t>
  </si>
  <si>
    <t>Chilenos</t>
  </si>
  <si>
    <t>D4300</t>
  </si>
  <si>
    <t>D4310</t>
  </si>
  <si>
    <t>D4320</t>
  </si>
  <si>
    <t>D4330</t>
  </si>
  <si>
    <t>D4301</t>
  </si>
  <si>
    <t>D4311</t>
  </si>
  <si>
    <t>D4321</t>
  </si>
  <si>
    <t>D4331</t>
  </si>
  <si>
    <t>D4302</t>
  </si>
  <si>
    <t>D4312</t>
  </si>
  <si>
    <t>D4322</t>
  </si>
  <si>
    <t>D4332</t>
  </si>
  <si>
    <t>TOTAL PERSONAL EN I+D</t>
  </si>
  <si>
    <t>D4303</t>
  </si>
  <si>
    <t>D4313</t>
  </si>
  <si>
    <t>D4323</t>
  </si>
  <si>
    <t>D4333</t>
  </si>
  <si>
    <t>D2. OCUPACIÓN PERSONAL FEMENINO</t>
  </si>
  <si>
    <t>D3. NIVEL DE TITULACIÓN TODO PERSONAL</t>
  </si>
  <si>
    <t>Año 2013</t>
  </si>
  <si>
    <t>Empleados en Jornada Completa Equivalente (JCE)</t>
  </si>
  <si>
    <t>Doctores</t>
  </si>
  <si>
    <t>D4400</t>
  </si>
  <si>
    <t>D4410</t>
  </si>
  <si>
    <t>D4420</t>
  </si>
  <si>
    <t>D4430</t>
  </si>
  <si>
    <t>Magíster</t>
  </si>
  <si>
    <t>D4401</t>
  </si>
  <si>
    <t>D4411</t>
  </si>
  <si>
    <t>D4421</t>
  </si>
  <si>
    <t>D4431</t>
  </si>
  <si>
    <t>Título Profesional y/o Licenciatura</t>
  </si>
  <si>
    <t>D4402</t>
  </si>
  <si>
    <t>D4412</t>
  </si>
  <si>
    <t>D4422</t>
  </si>
  <si>
    <t>D4432</t>
  </si>
  <si>
    <t>Técnico de Nivel Superior</t>
  </si>
  <si>
    <t>D4403</t>
  </si>
  <si>
    <t>D4413</t>
  </si>
  <si>
    <t>D4423</t>
  </si>
  <si>
    <t>D4433</t>
  </si>
  <si>
    <t>D4404</t>
  </si>
  <si>
    <t>D4414</t>
  </si>
  <si>
    <t>D4424</t>
  </si>
  <si>
    <t>D4434</t>
  </si>
  <si>
    <t>D4405</t>
  </si>
  <si>
    <t>D4415</t>
  </si>
  <si>
    <t>D4425</t>
  </si>
  <si>
    <t>D4435</t>
  </si>
  <si>
    <t>D4. NIVEL DE TITULACIÓN INVESTIGADORES</t>
  </si>
  <si>
    <t>PROPIEDAD INTELECTUAL</t>
  </si>
  <si>
    <r>
      <t xml:space="preserve">E.1 En el año 2013, ¿su unidad ha </t>
    </r>
    <r>
      <rPr>
        <u/>
        <sz val="10"/>
        <color indexed="8"/>
        <rFont val="Calibri"/>
        <family val="2"/>
      </rPr>
      <t>solicitado</t>
    </r>
    <r>
      <rPr>
        <sz val="10"/>
        <color indexed="8"/>
        <rFont val="Calibri"/>
        <family val="2"/>
      </rPr>
      <t xml:space="preserve"> en Chile y/o en el Extranjero algún derecho de propiedad intelectual para proteger sus productos, invenciones e innovaciones?; indique cuántos y en caso contrario anote un cero.</t>
    </r>
  </si>
  <si>
    <t>E.2 En caso de que le hayan concedido algunos de los siguientes derechos de propiedad intelectual en el año 2013, indique cuántos y en caso contrario anote un cero.</t>
  </si>
  <si>
    <t>Tipos de derechos de propiedad intelectual</t>
  </si>
  <si>
    <t>En Chile</t>
  </si>
  <si>
    <t>En el Extranjero</t>
  </si>
  <si>
    <t>1. Patente de Invención</t>
  </si>
  <si>
    <t>E5000</t>
  </si>
  <si>
    <t>E5001</t>
  </si>
  <si>
    <t>E5008</t>
  </si>
  <si>
    <t>E5009</t>
  </si>
  <si>
    <t>2. Modelo de Utilidad</t>
  </si>
  <si>
    <t>E5002</t>
  </si>
  <si>
    <t>E5003</t>
  </si>
  <si>
    <t>E5010</t>
  </si>
  <si>
    <t>E5011</t>
  </si>
  <si>
    <t>3. Diseño Industrial</t>
  </si>
  <si>
    <t>E5004</t>
  </si>
  <si>
    <t>E5005</t>
  </si>
  <si>
    <t>E5012</t>
  </si>
  <si>
    <t>E5013</t>
  </si>
  <si>
    <t>4. Marca Registrada</t>
  </si>
  <si>
    <t>E5006</t>
  </si>
  <si>
    <t>E5007</t>
  </si>
  <si>
    <t>E5014</t>
  </si>
  <si>
    <t>E5015</t>
  </si>
  <si>
    <t>DATOS DE OBSERVATORIOS ASTRONÓMICOS.</t>
  </si>
  <si>
    <t>Nota2: No están considerados los gastos en I+D de observatorios astronómicos</t>
  </si>
  <si>
    <t>B.1. EMPRESAS: TOTAL DE VENTAS Y GASTO I+D SEGÚN ACTIVIDAD ECONÓMICA.</t>
  </si>
  <si>
    <t>Nota: No están considerados los observatorios astronómicos</t>
  </si>
  <si>
    <t xml:space="preserve">C.13. EMPRESAS: GASTO I+D SEGÚN TAMAÑO </t>
  </si>
  <si>
    <t xml:space="preserve">*Para la segunda y tercera enucesta de I+D, encuestas bianuales, se obtenía el dato para el último año a encuestar. Por esta razón no hay datos para 2009 y 2011. </t>
  </si>
  <si>
    <t>Datos de la cuarta encuesta (año de referencia 2013)</t>
  </si>
  <si>
    <t xml:space="preserve">Gasto  I+D Extramuro Internacional                         </t>
  </si>
  <si>
    <t xml:space="preserve">Gasto  I+D Extramuro Nacional                       </t>
  </si>
  <si>
    <t>PERSONAL I+D SEGÚN NIVEL DE TITULACIÓN FORMAL (en Jornadas Completas Equivalente, JCE)</t>
  </si>
  <si>
    <t>Nota: No se dispone de datos de personal en observatorios astronómicos para 2009 y 2010</t>
  </si>
  <si>
    <t>PERSONAL I+D SEGÚN NIVEL DE TITULACIÓN FORMAL (JCE).</t>
  </si>
  <si>
    <t>PERSONAL I+D SEGÚN NIVEL DE TITULACIÓN FORMAL (PROMEDIO MENSUAL).</t>
  </si>
  <si>
    <t>PORCENTAJES</t>
  </si>
  <si>
    <t>Ejecutan I+D (intramuro + mixta)</t>
  </si>
  <si>
    <t>GASTO EN I+D SEGÚN FUENTE DE FINANCIAMIENTO Y SECTOR DE EJECUCIÓN  2013  (MM$ corrientes 2013), incluyendo observatorios astrónomicos</t>
  </si>
  <si>
    <t>GASTO POR ÁREA DEL CONOCIMIENTO (MM$ reales de 2013)</t>
  </si>
  <si>
    <t>PERSONAL I+D MUJERES POR OCUPACIÓN Y UNIDAD DECLARANTE (2013, JCE Y PROMEDIO MENSUAL).</t>
  </si>
  <si>
    <t>PERSONAL I+D MUJERES POR TITULACIÓN FORMAL Y UNIDAD DECLARANTE (2013, JCE Y PROMEDIO MENSUAL).</t>
  </si>
  <si>
    <t xml:space="preserve">EMPRESAS </t>
  </si>
  <si>
    <t>PROMEDIO DE GASTO I+D SI EXPORTA (MM$ reales de 2013)</t>
  </si>
  <si>
    <t>Promedio</t>
  </si>
  <si>
    <t xml:space="preserve">GASTO SEGÚN RANGO DE EDAD DE LA EMPRESA (MM$ reales de 2013)
</t>
  </si>
  <si>
    <t>PERSONAL I+D SEGÚN OCUPACIÓN (JCE)</t>
  </si>
  <si>
    <t>GASTO EN I+D CHILE v/s OCDE (2013).</t>
  </si>
  <si>
    <t>PERSONAL OCUPADO EN I+D CHILE v/s OCDE (2013).</t>
  </si>
  <si>
    <t>EMPRESAS: TOTAL DE VENTAS Y EXPORTACIONES SEGÚN ACTIVIDAD ECONÓMICA (2013).</t>
  </si>
  <si>
    <t>EMPRESAS EXPORTADORAS Y GASTO EN I+D SEGÚN ACTIVIDAD ECONÓMICA (2013).</t>
  </si>
  <si>
    <t>UNIDADES QUE REALIZAN GASTO EN I+D (2013).</t>
  </si>
  <si>
    <t>EMPRESAS QUE REALIZAN GASTO EN I+D (2013).</t>
  </si>
  <si>
    <t>GASTO EN I+D SEGÚN FUENTE DE FINANCIAMIENTO Y SECTOR DE EJECUCIÓN (2013).</t>
  </si>
  <si>
    <t>Gasto en I+D</t>
  </si>
  <si>
    <t>Cantidad de empresas</t>
  </si>
  <si>
    <t>A01</t>
  </si>
  <si>
    <t xml:space="preserve"> AGRICULTURA, GANADERÍA, CAZA Y ACTIVIDADES DE SERVICIOS CONEXAS </t>
  </si>
  <si>
    <t xml:space="preserve"> ELABORACIÓN DE PRODUCTOS ALIMENTICIOS</t>
  </si>
  <si>
    <t xml:space="preserve"> FABRICACIÓN DE SUSTANCIAS Y PRODUCTOS QUÍMICOS</t>
  </si>
  <si>
    <t xml:space="preserve"> COMERCIO AL POR MAYOR Y EN COMISIÓN O POR CONTRATA, EXCEPTO EL COMERCIO DE VEHÍCULOS AUTOMOTORES Y MOTOCICLETAS</t>
  </si>
  <si>
    <t xml:space="preserve"> COMERCIO, MANTENIMIENTO Y REPARACIÓN DE VEHÍCULOS AUTOMOTORES Y MOTOCICLETAS, SUS PARTES, PIEZAS Y ACCESORIOS</t>
  </si>
  <si>
    <t xml:space="preserve"> COMERCIO AL POR MENOR (INCLUSO EL COMERCIO AL POR MENOR DE COMBUSTIBLES), EXCEPTO EL DE VEHÍCULOS AUTOMOTORES Y MOTOCICLETAS</t>
  </si>
  <si>
    <t xml:space="preserve"> DESARROLLO DE SISTEMAS INFORMÁTICOS (PLANIFICACIÓN, ANÁLISIS, DISEÑO, PROGRAMACIÓN, PRUEBAS), CONSULTORÍA INFORMÁTICA Y ACTIVIDADES RELACIONADAS</t>
  </si>
  <si>
    <t xml:space="preserve"> ACTIVIDADES DE ARQUITECTURA E INGENIERÍA; ENSAYOS Y ANÁLISIS TÉCNICOS</t>
  </si>
  <si>
    <t xml:space="preserve"> INVESTIGACIÓN CIENTÍFICA Y DESARROLLO</t>
  </si>
  <si>
    <t>Gasto en I+D Empresas</t>
  </si>
  <si>
    <t>Glosa</t>
  </si>
  <si>
    <t>C10</t>
  </si>
  <si>
    <t>C20</t>
  </si>
  <si>
    <t>G46</t>
  </si>
  <si>
    <t>G45</t>
  </si>
  <si>
    <t>G47</t>
  </si>
  <si>
    <t>J62</t>
  </si>
  <si>
    <t>M71</t>
  </si>
  <si>
    <t>M72</t>
  </si>
  <si>
    <t>División</t>
  </si>
  <si>
    <t>Gasto por actividad económica desglozada a nivel de sección</t>
  </si>
  <si>
    <t>EMPRESAS: GASTO I+D SEGÚN ACTIVIDAD ECONÓMICA (2013).</t>
  </si>
  <si>
    <t>GASTO I+D SEGÚN REGIÓN (2013).</t>
  </si>
  <si>
    <t>EMPRESAS QUE EJECUTARON I+D SEGÚN TAMAÑO</t>
  </si>
  <si>
    <t>TOTAL EMPRESAS SEGÚN TAMAÑO</t>
  </si>
  <si>
    <t>GASTO EXTRAMUROS SEGÚN ACTIVIDAD ECONÓMICA (2013).</t>
  </si>
  <si>
    <t>GASTO EN I+D SOBRE PIB, Y EVOLUCIÓN DEL GASTO EN I+D.</t>
  </si>
  <si>
    <t>INVESTIGADORES EN I+D SEGÚN NIVEL DE TITULACIÓN FORMAL (PROMEDIO MENSUAL)</t>
  </si>
  <si>
    <t>PERSONAL I+D SEGÚN OCUPACIÓN (PROMEDIO MENSUAL)</t>
  </si>
  <si>
    <t>INVESTIGADORES EN I+D SEGÚN NIVEL DE TITULACIÓN FORMAL (JCE)</t>
  </si>
  <si>
    <t>EMPRESAS: INVESTIGADORES SEGÚN ACTIVIDAD-CIIU rev 4 (Promedio Mensual Anual, 2013)</t>
  </si>
  <si>
    <t>EMPRESAS: INVESTIGADORES SEGÚN ACTIVIDAD-CIIU rev. 4 (JCE, 2013)</t>
  </si>
  <si>
    <t>Mujeres Investigadoras</t>
  </si>
  <si>
    <t>EMPRESAS: MUJERES INVESTIGADORAS SEGÚN ACTIVIDAD-CIIU rev.4 (Promedio Mensual Anual, 2013)</t>
  </si>
  <si>
    <t>EMPRESAS: MUJERES INVESTIGADORAS SEGÚN ACTIVIDAD-CIIU. Rev 4 (JCE, 2013)</t>
  </si>
  <si>
    <t>D4303, D4323, D4700-D4714, Unidad_declarante (4° Encuesta)</t>
  </si>
  <si>
    <t>D4320-D4322, D4420-D4424, Unidad_declarante (4° Encuesta); P4201, P4207, P4213, P4219, P4225, P4231, P4249, P4255, P4261, P4267, P4273, P4279, P4285, P4291, P4297, P4303, Unidad_Declarante (2° y 3° Encuesta).</t>
  </si>
  <si>
    <t>D4420-D4424, Unidad_declarante (4° Encuesta);  P4249, P4255, P4261, P4267, P4273, P4279, P4285, P4291, P4297, P4303, Unidad_Declarante (2° y 3° Encuesta).</t>
  </si>
  <si>
    <t>C4300-C4302, D4500-D4504, Unidad_declarante (4° Encuesta); P4198, P4204, P4210, P4216, P4222, P4228, P4318, P4324, P4330, P4336, P4342, P4348, P4354, P4360, P4366, P4372, Unidad_Declarante (2° y 3° Encuesta).</t>
  </si>
  <si>
    <t>D4400-D4404, Unidad_declarante (4° Encuesta), P4246, P4252, P4258, P4264, P4270, P4276, P4282, P4288, P4294, P4300, Unidad_Declarante (2° y 3° Encuesta).</t>
  </si>
  <si>
    <t>% del Total</t>
  </si>
  <si>
    <t>PERSONAL I+D SEGÚN OCUPACIÓN E INVESTIGADORES SEGÚN TITULACIÓN FORMAL (JCE).</t>
  </si>
  <si>
    <t>* Para el caso 2009-2010 y 2011-2012, se consideran aquellas empresas que realizan gastos en I+D, ya sea intramuros o intramuros + extramuros, en ambos años ya que no se dispone de información separada para cada año</t>
  </si>
  <si>
    <t>PERSONAL DEDICADO A INVESTIGACIÓN Y DESARROLLO (I+D)*.</t>
  </si>
  <si>
    <t>*</t>
  </si>
  <si>
    <t>PERSONAL I+D SEGÚN OCUPACIÓN E INVESTIGADORES SEGÚN TITULACIÓN FORMAL (PROMEDIO MENSUAL).</t>
  </si>
  <si>
    <t>D.2.PERSONAL I+D SEGÚN OCUPACIÓN E INVESTIGADORES SEGÚN TITULACIÓN FORMAL (JCE)</t>
  </si>
  <si>
    <t>D.4. PERSONAL I+D SEGÚN OCUPACIÓN E INVESTIGADORES SEGÚN TITULACIÓN FORMAL  (PROMEDIO MENSUAL).</t>
  </si>
  <si>
    <t>D.5. PERSONAL I+D POR REGIÓN Y UNIDAD DECLARANTE (JCE Y PROMEDIO MENSUAL).</t>
  </si>
  <si>
    <t>D.11.</t>
  </si>
  <si>
    <t>D.12.</t>
  </si>
  <si>
    <t>Nota: No están considerado el personal en I+D de observatorios astronómicos ya que no es posible desglozarlos por región.</t>
  </si>
  <si>
    <t>UNIDAD DECLARANTE (Promedio Mensual Anual, 2013)</t>
  </si>
  <si>
    <t>UNIDAD DECLARANTE (JCE, 2013)</t>
  </si>
  <si>
    <t>D.6. INVESTIGADORES POR ACTIVIDAD ECONÓMICA, EMPRESAS  (JCE Y PROMEDIO MENSUAL).</t>
  </si>
  <si>
    <t>D.7. INVESTIGADORES SEGÚN ÁREA DEL CONOCIMIENTO Y UNIDAD DECLARANTE 2013.</t>
  </si>
  <si>
    <t>PERSONAL I+D POR REGIÓN Y UNIDAD DECLARANTE (2013, JCE Y PROMEDIO MENSUAL).</t>
  </si>
  <si>
    <t>INVESTIGADORES POR ACTIVIDAD ECONÓMICA, EMPRESAS (2013, JCE Y PROMEDIO MENSUAL).</t>
  </si>
  <si>
    <t>INVESTIGADORES SEGÚN ÁREA DEL CONOCIMIENTO Y UNIDAD DECLARANTE (2013, JCE).</t>
  </si>
  <si>
    <t>D.8. PERSONAL I+D MUJERES POR OCUPACIÓN Y UNIDAD DECLARANTE (JCE Y PROMEDIO MENSUAL).</t>
  </si>
  <si>
    <t>D.9. PERSONAL I+D MUJERES POR TITULACIÓN FORMAL Y UNIDAD DECLARANTE (JCE Y PROMEDIO MENSUAL).</t>
  </si>
  <si>
    <t>INVESTIGADORAS MUJERES POR TITULACIÓN FORMAL Y UNIDAD DECLARANTE (2013, JCE Y PROMEDIO MENSUAL).</t>
  </si>
  <si>
    <t>D.10. INVESTIGADORAS MUJERES POR TITULACIÓN FORMAL Y UNIDAD DECLARANTE (2013, JCE Y PROMEDIO MENSUAL).</t>
  </si>
  <si>
    <t>INVESTIGADORAS MUJERES POR ACTIVIDAD ECONÓMICA, EMPRESAS (2013, JCE Y PROMEDIO MENSUAL).</t>
  </si>
  <si>
    <t>D.11. INVESTIGADORAS MUJERES POR ACTIVIDAD ECONÓMICA, EMPRESAS (2013, JCE Y PROMEDIO MENSUAL).</t>
  </si>
  <si>
    <t>D.12. TENDENCIAS DE MUJERES: PERSONAL I+D, INVESTIGADORAS, OCUPACIÓN (JCE).</t>
  </si>
  <si>
    <t>D4330-D4332 ,D4430-D4434, D4530-D4534, Unidad_declarante (4° Encuesta); P4661, P4663, P4665, P4667, P4669, P4671, P4680, P4682, P4684, P4686, P4688, P4690, P4692, P4694, P4696, P4698, P4704, P4706, P4708, P4710, P4712, P4714, P4716, P4718, P4720, P4722 (2° y 3° Encuesta).</t>
  </si>
  <si>
    <t>Nota: los porcentajes están calculados en base al total de personal I+D según ocupación (JCE), tabla "D.3".</t>
  </si>
  <si>
    <t>Nota: los porcentajes están calculados en base al total de personal I+D según nivel de titulación formal (JCE), tabla "D.1".</t>
  </si>
  <si>
    <t>Nota: los porcentajes están calculados en base al total de personal I+D investigadores según nivel de titulación formal (JCE), tabla "D.3".</t>
  </si>
  <si>
    <t>PERSONAL I+D MUJERES E INVESTIGADORAS MUJERES SEGÚN OCUPACIÓN Y TITULACIÓN FORMAL(JCE)</t>
  </si>
  <si>
    <t>Para todo el módulo D, de personal dedicado a I+D, se ocupan dos estándares de agrupación de personal, promedio mensual y jornada completa equivalente. Con la construcción de ambos estándares se generan datos agregados con décimales. Es por esto que para una misma variable agregada por categorías distintas, se producen diferencias minimas en las sumas totales.</t>
  </si>
  <si>
    <t>C.16. GASTO EXTRAMUROS SEGÚN UNIDAD DECLARANTE.</t>
  </si>
  <si>
    <t>GASTO EXTRAMUROS SEGÚN UNIDAD DECLARANTE.</t>
  </si>
  <si>
    <t>D.3. PERSONAL I+D POR NIVEL DE TITULACIÓN FORMAL POR UNIDAD DECLARANTE.</t>
  </si>
  <si>
    <t>Para todos los cuadros presentados a continuación, la fuente corresponde a la Segunda, Tercera y Cuarta Encuesta de Gasto y Personal I+D, salvo que se especifique otra fuente.</t>
  </si>
  <si>
    <t>ANEXO1</t>
  </si>
  <si>
    <t>ANEXO2</t>
  </si>
  <si>
    <t>P: Preliminar</t>
  </si>
  <si>
    <t>CRECIMIENTO DEL GASTO EN I+D 2007-2012 (Crecimiento promedio medido en US$ constantes en paridad de poder de compra).</t>
  </si>
  <si>
    <t>Entre 10 y 20 años</t>
  </si>
  <si>
    <t>Mas de 20 años</t>
  </si>
  <si>
    <t>Promedio de Gasto en I+D (MM$ corrientes, 2013)</t>
  </si>
  <si>
    <t>Financian I+D</t>
  </si>
  <si>
    <t>NÚMERO DE EMPRESAS QUE FINANCIAN GASTO EN I+D</t>
  </si>
  <si>
    <t>Financian I+D Mixta</t>
  </si>
  <si>
    <t>NÚMERO DE UNIDADES QUE FINANCIAN GASTO EN I+D 2013</t>
  </si>
  <si>
    <t>Financian I+D (intramuro + mixta)</t>
  </si>
  <si>
    <t>C.1. UNIDADES QUE FINANCIAN GASTO EN I+D.</t>
  </si>
  <si>
    <t>Financian SOLO I+D Intramuros</t>
  </si>
  <si>
    <t>Financian SOLO I+D extramuros</t>
  </si>
  <si>
    <t>Financian I+D mixta (intramuros + extramuros)</t>
  </si>
  <si>
    <t>Financian I+D (intramuros + mixta)*</t>
  </si>
  <si>
    <t>Ratio Exportaciones/Ventas</t>
  </si>
  <si>
    <t>Nota: Para los años 2011 y 2012, existe un pocentaje menor al 1% de unidades que declararon hacer I+D, pero no reportaron su desglose por área del conocimiento. Esto implica que en las sumas totales están subrepresentadas en el cuadro anterior.</t>
  </si>
  <si>
    <t>Nota: Para los años 2011 y 2012, existe un pocentaje menor al 1% de unidades que declararon hacer I+D, pero no reportaron su desglose por objetivo socioeconomico. Esto implica que en las sumas totales están subrepresentadas en el cuadro anterior.</t>
  </si>
  <si>
    <t xml:space="preserve">Fuente: Primera, Segunda, Tercera y Cuarta Encuesta Nacional sobre Gasto y Personal en I+D. Se utilizó el deflactor del IPC desde el INE y datos de cuentas nacionales del Banco Central de Chile para PIB. </t>
  </si>
  <si>
    <t>Fuente: Main Science and Technology Indicators Database, OECD, diciembre 2014. Dato para Chile es en base a la Cuarta Encuesta Nacional sobre Gasto y Personal en I+D y es preliminar.</t>
  </si>
  <si>
    <t>Fuente: Main Science and Technology Indicators Database, OECD, diciembre 2014. Cuarta Encuesta de Gasto y Personal en I+D e Informe de Empleo Trimestral INE Enero 2014.</t>
  </si>
  <si>
    <t>Gasto Corriente: Comprende gasto salarial y otros gastos corrientes en I+D. Para más detalles, ver formulario.</t>
  </si>
  <si>
    <t>C3020, Unidad_declarante (4° Encuesta). P 4000, P4001,  Unidad_declarante (3a y 2a Encuesta).</t>
  </si>
  <si>
    <t>Nota: Para 2007 y 2008 la encuesta no cubría a los Observatorios Astronómicos</t>
  </si>
  <si>
    <t>Nota1: Se incluye exclusivamente el gasto salarial y otros gasto corrientes en I+D (gastos corrientes) sin considerar los gastos de inversión en I+D (gastos de capital). Además no están incluidos los gastos en I+D de observatorios astronómicos.</t>
  </si>
  <si>
    <t>*No es posible desglosar por continentes</t>
  </si>
  <si>
    <t>PERSONAL I+D SEGÚN NIVEL DE TITULACIÓN FORMAL (Promedio Mensual Anual)</t>
  </si>
  <si>
    <t>PERSONAL I+D MUJERES POR OCUPACIÓN (JCE)</t>
  </si>
  <si>
    <t>PERSONAL I+D MUJERES POR TITULACIÓN FORMAL (JCE)</t>
  </si>
  <si>
    <t>MUJERES INVESTIGADORAS POR TITULACIÓN FORMAL (JCE)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</si>
</sst>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_ ;\-#,##0\ "/>
    <numFmt numFmtId="165" formatCode="0.0%"/>
    <numFmt numFmtId="166" formatCode="_(* #,##0.00_);_(* \(#,##0.00\);_(* &quot;-&quot;??_);_(@_)"/>
    <numFmt numFmtId="167" formatCode="_-* #,##0_-;\-* #,##0_-;_-* &quot;-&quot;??_-;_-@_-"/>
    <numFmt numFmtId="168" formatCode="0.000%"/>
    <numFmt numFmtId="169" formatCode="0.0"/>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i/>
      <sz val="11"/>
      <color theme="1"/>
      <name val="Calibri"/>
      <family val="2"/>
      <scheme val="minor"/>
    </font>
    <font>
      <u/>
      <sz val="11"/>
      <color theme="1"/>
      <name val="Calibri"/>
      <family val="2"/>
      <scheme val="minor"/>
    </font>
    <font>
      <b/>
      <u/>
      <sz val="11"/>
      <color theme="1"/>
      <name val="Calibri"/>
      <family val="2"/>
      <scheme val="minor"/>
    </font>
    <font>
      <u/>
      <sz val="11"/>
      <color theme="10"/>
      <name val="Calibri"/>
      <family val="2"/>
      <scheme val="minor"/>
    </font>
    <font>
      <sz val="11"/>
      <color theme="0" tint="-0.34998626667073579"/>
      <name val="Calibri"/>
      <family val="2"/>
      <scheme val="minor"/>
    </font>
    <font>
      <b/>
      <sz val="11"/>
      <color theme="0" tint="-0.34998626667073579"/>
      <name val="Calibri"/>
      <family val="2"/>
      <scheme val="minor"/>
    </font>
    <font>
      <b/>
      <sz val="11"/>
      <name val="Calibri"/>
      <family val="2"/>
      <scheme val="minor"/>
    </font>
    <font>
      <sz val="11"/>
      <color indexed="8"/>
      <name val="Calibri"/>
      <family val="2"/>
    </font>
    <font>
      <sz val="10"/>
      <name val="System"/>
      <family val="2"/>
    </font>
    <font>
      <sz val="10"/>
      <name val="MS Sans Serif"/>
      <family val="2"/>
    </font>
    <font>
      <b/>
      <sz val="10"/>
      <name val="Arial"/>
      <family val="2"/>
    </font>
    <font>
      <sz val="10"/>
      <color theme="1" tint="0.34998626667073579"/>
      <name val="Calibri"/>
      <family val="2"/>
      <scheme val="minor"/>
    </font>
    <font>
      <b/>
      <sz val="10"/>
      <color theme="1" tint="0.34998626667073579"/>
      <name val="Calibri"/>
      <family val="2"/>
      <scheme val="minor"/>
    </font>
    <font>
      <sz val="10"/>
      <color theme="0"/>
      <name val="Calibri"/>
      <family val="2"/>
      <scheme val="minor"/>
    </font>
    <font>
      <sz val="11"/>
      <color rgb="FFFF0000"/>
      <name val="Calibri"/>
      <family val="2"/>
      <scheme val="minor"/>
    </font>
    <font>
      <sz val="1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b/>
      <sz val="8"/>
      <color theme="1"/>
      <name val="Calibri"/>
      <family val="2"/>
      <scheme val="minor"/>
    </font>
    <font>
      <sz val="9"/>
      <color theme="1"/>
      <name val="Calibri"/>
      <family val="2"/>
      <scheme val="minor"/>
    </font>
    <font>
      <sz val="8"/>
      <color theme="1"/>
      <name val="Calibri"/>
      <family val="2"/>
      <scheme val="minor"/>
    </font>
    <font>
      <b/>
      <sz val="11"/>
      <color indexed="8"/>
      <name val="Calibri"/>
      <family val="2"/>
    </font>
    <font>
      <sz val="7"/>
      <color theme="1"/>
      <name val="Calibri"/>
      <family val="2"/>
      <scheme val="minor"/>
    </font>
    <font>
      <sz val="9"/>
      <name val="Calibri"/>
      <family val="2"/>
      <scheme val="minor"/>
    </font>
    <font>
      <b/>
      <sz val="12"/>
      <color theme="1"/>
      <name val="Calibri"/>
      <family val="2"/>
      <scheme val="minor"/>
    </font>
    <font>
      <b/>
      <i/>
      <sz val="9"/>
      <color theme="1"/>
      <name val="Calibri"/>
      <family val="2"/>
      <scheme val="minor"/>
    </font>
    <font>
      <b/>
      <sz val="10"/>
      <color indexed="8"/>
      <name val="Calibri"/>
      <family val="2"/>
    </font>
    <font>
      <sz val="10"/>
      <color indexed="8"/>
      <name val="Calibri"/>
      <family val="2"/>
    </font>
    <font>
      <b/>
      <sz val="9"/>
      <color theme="1"/>
      <name val="Calibri"/>
      <family val="2"/>
      <scheme val="minor"/>
    </font>
    <font>
      <b/>
      <sz val="10"/>
      <name val="Calibri"/>
      <family val="2"/>
      <scheme val="minor"/>
    </font>
    <font>
      <sz val="10"/>
      <name val="Calibri"/>
      <family val="2"/>
      <scheme val="minor"/>
    </font>
    <font>
      <sz val="8"/>
      <name val="Calibri"/>
      <family val="2"/>
      <scheme val="minor"/>
    </font>
    <font>
      <b/>
      <sz val="9"/>
      <name val="Calibri"/>
      <family val="2"/>
      <scheme val="minor"/>
    </font>
    <font>
      <sz val="7"/>
      <name val="Calibri"/>
      <family val="2"/>
      <scheme val="minor"/>
    </font>
    <font>
      <sz val="6"/>
      <name val="Calibri"/>
      <family val="2"/>
      <scheme val="minor"/>
    </font>
    <font>
      <sz val="12"/>
      <name val="Calibri"/>
      <family val="2"/>
      <scheme val="minor"/>
    </font>
    <font>
      <u/>
      <sz val="10"/>
      <color indexed="8"/>
      <name val="Calibri"/>
      <family val="2"/>
    </font>
    <font>
      <sz val="10"/>
      <name val="Arial"/>
      <family val="2"/>
    </font>
    <font>
      <i/>
      <sz val="11"/>
      <name val="Calibri"/>
      <family val="2"/>
      <scheme val="minor"/>
    </font>
  </fonts>
  <fills count="1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9"/>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rgb="FF6BB02B"/>
        <bgColor indexed="64"/>
      </patternFill>
    </fill>
    <fill>
      <patternFill patternType="solid">
        <fgColor rgb="FF2F5FAE"/>
        <bgColor indexed="64"/>
      </patternFill>
    </fill>
    <fill>
      <patternFill patternType="solid">
        <fgColor rgb="FF952CB5"/>
        <bgColor indexed="64"/>
      </patternFill>
    </fill>
    <fill>
      <patternFill patternType="solid">
        <fgColor theme="0" tint="-0.14999847407452621"/>
        <bgColor indexed="64"/>
      </patternFill>
    </fill>
    <fill>
      <patternFill patternType="solid">
        <fgColor theme="8" tint="0.79998168889431442"/>
        <bgColor indexed="64"/>
      </patternFill>
    </fill>
  </fills>
  <borders count="40">
    <border>
      <left/>
      <right/>
      <top/>
      <bottom/>
      <diagonal/>
    </border>
    <border>
      <left/>
      <right/>
      <top style="thin">
        <color indexed="64"/>
      </top>
      <bottom style="double">
        <color indexed="64"/>
      </bottom>
      <diagonal/>
    </border>
    <border>
      <left/>
      <right/>
      <top style="double">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28">
    <xf numFmtId="0" fontId="0" fillId="0" borderId="0"/>
    <xf numFmtId="9" fontId="1" fillId="0" borderId="0" applyFont="0" applyFill="0" applyBorder="0" applyAlignment="0" applyProtection="0"/>
    <xf numFmtId="0" fontId="3" fillId="0" borderId="0"/>
    <xf numFmtId="0" fontId="4" fillId="0" borderId="0"/>
    <xf numFmtId="43" fontId="1" fillId="0" borderId="0" applyFont="0" applyFill="0" applyBorder="0" applyAlignment="0" applyProtection="0"/>
    <xf numFmtId="0" fontId="8" fillId="0" borderId="0" applyNumberFormat="0" applyFill="0" applyBorder="0" applyAlignment="0" applyProtection="0"/>
    <xf numFmtId="166" fontId="12" fillId="0" borderId="0" applyFont="0" applyFill="0" applyBorder="0" applyAlignment="0" applyProtection="0"/>
    <xf numFmtId="43" fontId="4" fillId="0" borderId="0" applyFont="0" applyFill="0" applyBorder="0" applyAlignment="0" applyProtection="0"/>
    <xf numFmtId="0" fontId="13" fillId="0" borderId="0"/>
    <xf numFmtId="0" fontId="4" fillId="0" borderId="0"/>
    <xf numFmtId="0" fontId="14" fillId="0" borderId="0"/>
    <xf numFmtId="0" fontId="1" fillId="0" borderId="0"/>
    <xf numFmtId="9" fontId="12"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3"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cellStyleXfs>
  <cellXfs count="769">
    <xf numFmtId="0" fontId="0" fillId="0" borderId="0" xfId="0"/>
    <xf numFmtId="0" fontId="2" fillId="0" borderId="0" xfId="0" applyFont="1"/>
    <xf numFmtId="0" fontId="2" fillId="2" borderId="1" xfId="0" applyFont="1" applyFill="1" applyBorder="1"/>
    <xf numFmtId="0" fontId="2" fillId="0" borderId="3" xfId="0" applyFont="1" applyBorder="1"/>
    <xf numFmtId="0" fontId="2" fillId="2" borderId="1" xfId="0" applyFont="1" applyFill="1" applyBorder="1" applyAlignment="1">
      <alignment horizontal="center"/>
    </xf>
    <xf numFmtId="0" fontId="0" fillId="2" borderId="1" xfId="0" applyFill="1" applyBorder="1"/>
    <xf numFmtId="0" fontId="0" fillId="2" borderId="6" xfId="0" applyFill="1" applyBorder="1"/>
    <xf numFmtId="0" fontId="2" fillId="2" borderId="6" xfId="0" applyFont="1" applyFill="1" applyBorder="1"/>
    <xf numFmtId="0" fontId="2" fillId="2" borderId="0" xfId="0" applyFont="1" applyFill="1" applyBorder="1"/>
    <xf numFmtId="0" fontId="2" fillId="3" borderId="2" xfId="0" applyFont="1" applyFill="1" applyBorder="1"/>
    <xf numFmtId="0" fontId="0" fillId="3" borderId="2" xfId="0" applyFill="1" applyBorder="1" applyAlignment="1">
      <alignment horizontal="center"/>
    </xf>
    <xf numFmtId="0" fontId="2" fillId="3" borderId="0" xfId="0" applyFont="1" applyFill="1" applyBorder="1"/>
    <xf numFmtId="0" fontId="0" fillId="3" borderId="0" xfId="0" applyFill="1" applyBorder="1" applyAlignment="1">
      <alignment horizontal="center"/>
    </xf>
    <xf numFmtId="0" fontId="2" fillId="3" borderId="3" xfId="0" applyFont="1" applyFill="1" applyBorder="1"/>
    <xf numFmtId="0" fontId="0" fillId="3" borderId="3" xfId="0" applyFill="1" applyBorder="1" applyAlignment="1">
      <alignment horizontal="center"/>
    </xf>
    <xf numFmtId="0" fontId="2" fillId="2" borderId="6" xfId="0" applyFont="1" applyFill="1" applyBorder="1" applyAlignment="1">
      <alignment horizontal="center"/>
    </xf>
    <xf numFmtId="3" fontId="0" fillId="3" borderId="2" xfId="0" applyNumberFormat="1" applyFill="1" applyBorder="1" applyAlignment="1">
      <alignment horizontal="center"/>
    </xf>
    <xf numFmtId="3" fontId="0" fillId="3" borderId="0" xfId="0" applyNumberFormat="1" applyFill="1" applyBorder="1" applyAlignment="1">
      <alignment horizontal="center"/>
    </xf>
    <xf numFmtId="3" fontId="0" fillId="3" borderId="3" xfId="0" applyNumberFormat="1" applyFill="1" applyBorder="1" applyAlignment="1">
      <alignment horizontal="center"/>
    </xf>
    <xf numFmtId="0" fontId="5" fillId="0" borderId="0" xfId="0" applyFont="1"/>
    <xf numFmtId="0" fontId="2" fillId="2" borderId="4" xfId="0" applyFont="1" applyFill="1" applyBorder="1"/>
    <xf numFmtId="3" fontId="2" fillId="3" borderId="3" xfId="0" applyNumberFormat="1" applyFont="1" applyFill="1" applyBorder="1" applyAlignment="1">
      <alignment horizontal="center"/>
    </xf>
    <xf numFmtId="9" fontId="0" fillId="0" borderId="0" xfId="1" applyFont="1"/>
    <xf numFmtId="0" fontId="0" fillId="0" borderId="0" xfId="0"/>
    <xf numFmtId="9" fontId="0" fillId="3" borderId="0" xfId="1" applyFont="1" applyFill="1" applyBorder="1" applyAlignment="1">
      <alignment horizontal="center"/>
    </xf>
    <xf numFmtId="0" fontId="2" fillId="3" borderId="4" xfId="0" applyFont="1" applyFill="1" applyBorder="1"/>
    <xf numFmtId="0" fontId="2" fillId="3" borderId="0" xfId="0" applyFont="1" applyFill="1"/>
    <xf numFmtId="3" fontId="0" fillId="3" borderId="0" xfId="0" applyNumberFormat="1" applyFill="1" applyAlignment="1">
      <alignment horizontal="center"/>
    </xf>
    <xf numFmtId="3" fontId="2" fillId="3" borderId="0" xfId="0" applyNumberFormat="1" applyFont="1" applyFill="1" applyAlignment="1">
      <alignment horizontal="center"/>
    </xf>
    <xf numFmtId="3" fontId="2" fillId="3" borderId="4" xfId="0" applyNumberFormat="1" applyFont="1" applyFill="1" applyBorder="1" applyAlignment="1">
      <alignment horizontal="center"/>
    </xf>
    <xf numFmtId="0" fontId="0" fillId="0" borderId="0" xfId="0"/>
    <xf numFmtId="0" fontId="0" fillId="0" borderId="0" xfId="0" applyAlignment="1"/>
    <xf numFmtId="0" fontId="0" fillId="0" borderId="0" xfId="0"/>
    <xf numFmtId="0" fontId="0" fillId="3" borderId="0" xfId="0" applyFill="1" applyBorder="1"/>
    <xf numFmtId="9" fontId="0" fillId="3" borderId="2" xfId="1" applyFont="1" applyFill="1" applyBorder="1" applyAlignment="1">
      <alignment horizontal="center"/>
    </xf>
    <xf numFmtId="0" fontId="0" fillId="3" borderId="0" xfId="0" applyFill="1"/>
    <xf numFmtId="0" fontId="0" fillId="0" borderId="0" xfId="0"/>
    <xf numFmtId="3" fontId="2" fillId="0" borderId="3" xfId="0" applyNumberFormat="1" applyFont="1" applyBorder="1" applyAlignment="1">
      <alignment horizontal="center"/>
    </xf>
    <xf numFmtId="0" fontId="2" fillId="3" borderId="2" xfId="0" applyFont="1" applyFill="1" applyBorder="1" applyAlignment="1">
      <alignment horizontal="left"/>
    </xf>
    <xf numFmtId="0" fontId="2" fillId="3" borderId="0" xfId="0" applyFont="1" applyFill="1" applyAlignment="1">
      <alignment horizontal="left"/>
    </xf>
    <xf numFmtId="0" fontId="2" fillId="3" borderId="5" xfId="0" applyFont="1" applyFill="1" applyBorder="1" applyAlignment="1">
      <alignment horizontal="left"/>
    </xf>
    <xf numFmtId="0" fontId="0" fillId="0" borderId="0" xfId="0"/>
    <xf numFmtId="0" fontId="0" fillId="3" borderId="0" xfId="0" applyFill="1" applyAlignment="1">
      <alignment horizontal="center"/>
    </xf>
    <xf numFmtId="0" fontId="2" fillId="3" borderId="3" xfId="0" applyFont="1" applyFill="1" applyBorder="1" applyAlignment="1">
      <alignment horizontal="center"/>
    </xf>
    <xf numFmtId="0" fontId="2" fillId="3" borderId="0" xfId="0" applyFont="1" applyFill="1" applyBorder="1" applyAlignment="1">
      <alignment horizontal="left"/>
    </xf>
    <xf numFmtId="0" fontId="2" fillId="3" borderId="3" xfId="0" applyFont="1" applyFill="1" applyBorder="1" applyAlignment="1">
      <alignment horizontal="left"/>
    </xf>
    <xf numFmtId="0" fontId="0" fillId="0" borderId="0" xfId="0"/>
    <xf numFmtId="0" fontId="0" fillId="0" borderId="0" xfId="0"/>
    <xf numFmtId="9" fontId="2" fillId="3" borderId="3" xfId="1" applyFont="1" applyFill="1" applyBorder="1" applyAlignment="1">
      <alignment horizontal="center"/>
    </xf>
    <xf numFmtId="0" fontId="0" fillId="0" borderId="0" xfId="0"/>
    <xf numFmtId="0" fontId="2" fillId="3" borderId="2" xfId="0" applyFont="1" applyFill="1" applyBorder="1" applyAlignment="1">
      <alignment horizontal="center"/>
    </xf>
    <xf numFmtId="0" fontId="2" fillId="3" borderId="0" xfId="0" applyFont="1" applyFill="1" applyBorder="1" applyAlignment="1">
      <alignment horizontal="center"/>
    </xf>
    <xf numFmtId="0" fontId="0" fillId="0" borderId="0" xfId="0"/>
    <xf numFmtId="0" fontId="0" fillId="0" borderId="0" xfId="0"/>
    <xf numFmtId="9" fontId="0" fillId="3" borderId="0" xfId="1" applyFont="1" applyFill="1" applyAlignment="1">
      <alignment horizontal="center"/>
    </xf>
    <xf numFmtId="0" fontId="0" fillId="0" borderId="0" xfId="0"/>
    <xf numFmtId="9" fontId="2" fillId="3" borderId="0" xfId="1" applyFont="1" applyFill="1" applyAlignment="1">
      <alignment horizontal="center"/>
    </xf>
    <xf numFmtId="9" fontId="2" fillId="3" borderId="4" xfId="1" applyFont="1" applyFill="1" applyBorder="1" applyAlignment="1">
      <alignment horizontal="center"/>
    </xf>
    <xf numFmtId="0" fontId="0" fillId="0" borderId="0" xfId="0"/>
    <xf numFmtId="0" fontId="0" fillId="0" borderId="0" xfId="0" applyBorder="1"/>
    <xf numFmtId="3" fontId="0" fillId="3" borderId="2" xfId="0" applyNumberFormat="1" applyFill="1" applyBorder="1" applyAlignment="1">
      <alignment horizontal="center"/>
    </xf>
    <xf numFmtId="3" fontId="0" fillId="3" borderId="0" xfId="0" applyNumberFormat="1" applyFill="1" applyBorder="1" applyAlignment="1">
      <alignment horizontal="center"/>
    </xf>
    <xf numFmtId="3" fontId="0" fillId="3" borderId="3" xfId="0" applyNumberFormat="1" applyFill="1" applyBorder="1" applyAlignment="1">
      <alignment horizontal="center"/>
    </xf>
    <xf numFmtId="3" fontId="0" fillId="3" borderId="5" xfId="0" applyNumberFormat="1" applyFill="1" applyBorder="1" applyAlignment="1">
      <alignment horizontal="center"/>
    </xf>
    <xf numFmtId="3" fontId="2" fillId="3" borderId="3" xfId="0" applyNumberFormat="1" applyFont="1" applyFill="1" applyBorder="1" applyAlignment="1">
      <alignment horizontal="center"/>
    </xf>
    <xf numFmtId="3" fontId="0" fillId="3" borderId="0" xfId="0" applyNumberFormat="1" applyFill="1" applyAlignment="1">
      <alignment horizontal="center"/>
    </xf>
    <xf numFmtId="3" fontId="2" fillId="3" borderId="0" xfId="0" applyNumberFormat="1" applyFont="1" applyFill="1" applyAlignment="1">
      <alignment horizontal="center"/>
    </xf>
    <xf numFmtId="3" fontId="2" fillId="3" borderId="0" xfId="0" applyNumberFormat="1" applyFont="1" applyFill="1" applyBorder="1" applyAlignment="1">
      <alignment horizontal="center"/>
    </xf>
    <xf numFmtId="0" fontId="2" fillId="3" borderId="4" xfId="0" applyFont="1" applyFill="1" applyBorder="1" applyAlignment="1">
      <alignment horizontal="center"/>
    </xf>
    <xf numFmtId="0" fontId="2" fillId="2" borderId="6" xfId="0" applyFont="1" applyFill="1" applyBorder="1" applyAlignment="1">
      <alignment horizontal="center"/>
    </xf>
    <xf numFmtId="3" fontId="0" fillId="3" borderId="0" xfId="0" applyNumberFormat="1" applyFill="1" applyBorder="1" applyAlignment="1">
      <alignment horizontal="center"/>
    </xf>
    <xf numFmtId="3" fontId="2" fillId="3" borderId="4" xfId="0" applyNumberFormat="1" applyFont="1" applyFill="1" applyBorder="1" applyAlignment="1">
      <alignment horizontal="center"/>
    </xf>
    <xf numFmtId="0" fontId="0" fillId="0" borderId="0" xfId="0"/>
    <xf numFmtId="0" fontId="6" fillId="0" borderId="0" xfId="0" applyFont="1"/>
    <xf numFmtId="164" fontId="0" fillId="0" borderId="0" xfId="4" applyNumberFormat="1" applyFont="1"/>
    <xf numFmtId="3" fontId="0" fillId="0" borderId="0" xfId="0" applyNumberFormat="1"/>
    <xf numFmtId="0" fontId="0" fillId="0" borderId="0" xfId="0" applyAlignment="1">
      <alignment horizontal="center"/>
    </xf>
    <xf numFmtId="0" fontId="2" fillId="2" borderId="7" xfId="0" applyFont="1" applyFill="1" applyBorder="1"/>
    <xf numFmtId="0" fontId="8" fillId="0" borderId="0" xfId="5"/>
    <xf numFmtId="3" fontId="2" fillId="3" borderId="5" xfId="0" applyNumberFormat="1" applyFont="1" applyFill="1" applyBorder="1" applyAlignment="1">
      <alignment horizontal="center"/>
    </xf>
    <xf numFmtId="0" fontId="0" fillId="3" borderId="5" xfId="0" applyFill="1" applyBorder="1"/>
    <xf numFmtId="3" fontId="0" fillId="3" borderId="0" xfId="0" applyNumberFormat="1" applyFont="1" applyFill="1" applyAlignment="1">
      <alignment horizontal="center"/>
    </xf>
    <xf numFmtId="3" fontId="0" fillId="3" borderId="0" xfId="0" applyNumberFormat="1" applyFont="1" applyFill="1" applyBorder="1" applyAlignment="1">
      <alignment horizontal="center"/>
    </xf>
    <xf numFmtId="0" fontId="0" fillId="0" borderId="0" xfId="0"/>
    <xf numFmtId="0" fontId="0" fillId="0" borderId="0" xfId="0"/>
    <xf numFmtId="0" fontId="0" fillId="0" borderId="0" xfId="0"/>
    <xf numFmtId="3" fontId="9" fillId="3" borderId="0" xfId="0" applyNumberFormat="1" applyFont="1" applyFill="1" applyAlignment="1">
      <alignment horizontal="center"/>
    </xf>
    <xf numFmtId="3" fontId="10" fillId="3" borderId="0" xfId="0" applyNumberFormat="1" applyFont="1" applyFill="1" applyAlignment="1">
      <alignment horizontal="center"/>
    </xf>
    <xf numFmtId="3" fontId="10" fillId="3" borderId="0" xfId="0" applyNumberFormat="1" applyFont="1" applyFill="1" applyBorder="1" applyAlignment="1">
      <alignment horizontal="center"/>
    </xf>
    <xf numFmtId="3" fontId="0" fillId="3" borderId="3" xfId="0" applyNumberFormat="1" applyFont="1" applyFill="1" applyBorder="1" applyAlignment="1">
      <alignment horizontal="center"/>
    </xf>
    <xf numFmtId="0" fontId="2" fillId="2" borderId="5" xfId="0" applyFont="1" applyFill="1" applyBorder="1"/>
    <xf numFmtId="2" fontId="0" fillId="3" borderId="0" xfId="0" applyNumberFormat="1" applyFill="1" applyBorder="1"/>
    <xf numFmtId="0" fontId="0" fillId="3" borderId="3" xfId="0" applyFill="1" applyBorder="1"/>
    <xf numFmtId="2" fontId="2" fillId="3" borderId="0" xfId="0" applyNumberFormat="1" applyFont="1" applyFill="1" applyBorder="1"/>
    <xf numFmtId="0" fontId="11" fillId="3" borderId="0" xfId="0" applyFont="1" applyFill="1" applyBorder="1"/>
    <xf numFmtId="165" fontId="0" fillId="3" borderId="0" xfId="1" applyNumberFormat="1" applyFont="1" applyFill="1" applyBorder="1" applyAlignment="1">
      <alignment horizontal="center"/>
    </xf>
    <xf numFmtId="0" fontId="11" fillId="3" borderId="3" xfId="0" applyFont="1" applyFill="1" applyBorder="1"/>
    <xf numFmtId="165" fontId="0" fillId="3" borderId="3" xfId="1" applyNumberFormat="1" applyFont="1" applyFill="1" applyBorder="1" applyAlignment="1">
      <alignment horizontal="center"/>
    </xf>
    <xf numFmtId="0" fontId="11" fillId="3" borderId="5" xfId="0" applyFont="1" applyFill="1" applyBorder="1"/>
    <xf numFmtId="0" fontId="0" fillId="3" borderId="5" xfId="0" applyFill="1" applyBorder="1" applyAlignment="1">
      <alignment horizontal="center"/>
    </xf>
    <xf numFmtId="10" fontId="2" fillId="3" borderId="0" xfId="1" applyNumberFormat="1" applyFont="1" applyFill="1" applyBorder="1" applyAlignment="1">
      <alignment horizontal="center"/>
    </xf>
    <xf numFmtId="165" fontId="2" fillId="3" borderId="3" xfId="1" applyNumberFormat="1" applyFont="1" applyFill="1" applyBorder="1" applyAlignment="1">
      <alignment horizontal="center"/>
    </xf>
    <xf numFmtId="3" fontId="16" fillId="7" borderId="3" xfId="3" applyNumberFormat="1" applyFont="1" applyFill="1" applyBorder="1" applyAlignment="1">
      <alignment horizontal="center"/>
    </xf>
    <xf numFmtId="3" fontId="16" fillId="8" borderId="3" xfId="3" applyNumberFormat="1" applyFont="1" applyFill="1" applyBorder="1" applyAlignment="1">
      <alignment horizontal="center"/>
    </xf>
    <xf numFmtId="3" fontId="16" fillId="9" borderId="3" xfId="3" applyNumberFormat="1" applyFont="1" applyFill="1" applyBorder="1" applyAlignment="1">
      <alignment horizontal="center"/>
    </xf>
    <xf numFmtId="0" fontId="17" fillId="3" borderId="10" xfId="3" applyFont="1" applyFill="1" applyBorder="1" applyAlignment="1">
      <alignment horizontal="center"/>
    </xf>
    <xf numFmtId="165" fontId="17" fillId="3" borderId="10" xfId="13" applyNumberFormat="1" applyFont="1" applyFill="1" applyBorder="1" applyAlignment="1">
      <alignment horizontal="center"/>
    </xf>
    <xf numFmtId="165" fontId="17" fillId="3" borderId="13" xfId="13" applyNumberFormat="1" applyFont="1" applyFill="1" applyBorder="1" applyAlignment="1">
      <alignment horizontal="center"/>
    </xf>
    <xf numFmtId="0" fontId="16" fillId="5" borderId="14" xfId="3" applyFont="1" applyFill="1" applyBorder="1" applyAlignment="1">
      <alignment horizontal="center"/>
    </xf>
    <xf numFmtId="3" fontId="16" fillId="7" borderId="0" xfId="3" applyNumberFormat="1" applyFont="1" applyFill="1" applyBorder="1" applyAlignment="1">
      <alignment horizontal="center"/>
    </xf>
    <xf numFmtId="3" fontId="16" fillId="8" borderId="0" xfId="3" applyNumberFormat="1" applyFont="1" applyFill="1" applyBorder="1" applyAlignment="1">
      <alignment horizontal="center"/>
    </xf>
    <xf numFmtId="3" fontId="16" fillId="9" borderId="0" xfId="3" applyNumberFormat="1" applyFont="1" applyFill="1" applyBorder="1" applyAlignment="1">
      <alignment horizontal="center"/>
    </xf>
    <xf numFmtId="0" fontId="17" fillId="5" borderId="15" xfId="3" applyFont="1" applyFill="1" applyBorder="1" applyAlignment="1">
      <alignment horizontal="center"/>
    </xf>
    <xf numFmtId="0" fontId="17" fillId="3" borderId="12" xfId="3" applyFont="1" applyFill="1" applyBorder="1" applyAlignment="1">
      <alignment horizontal="center"/>
    </xf>
    <xf numFmtId="165" fontId="17" fillId="6" borderId="4" xfId="13" applyNumberFormat="1" applyFont="1" applyFill="1" applyBorder="1" applyAlignment="1">
      <alignment horizontal="center"/>
    </xf>
    <xf numFmtId="165" fontId="17" fillId="7" borderId="4" xfId="13" applyNumberFormat="1" applyFont="1" applyFill="1" applyBorder="1" applyAlignment="1">
      <alignment horizontal="center"/>
    </xf>
    <xf numFmtId="165" fontId="17" fillId="8" borderId="4" xfId="13" applyNumberFormat="1" applyFont="1" applyFill="1" applyBorder="1" applyAlignment="1">
      <alignment horizontal="center"/>
    </xf>
    <xf numFmtId="165" fontId="17" fillId="9" borderId="4" xfId="13" applyNumberFormat="1" applyFont="1" applyFill="1" applyBorder="1" applyAlignment="1">
      <alignment horizontal="center"/>
    </xf>
    <xf numFmtId="165" fontId="17" fillId="3" borderId="4" xfId="13" applyNumberFormat="1" applyFont="1" applyFill="1" applyBorder="1" applyAlignment="1">
      <alignment horizontal="center"/>
    </xf>
    <xf numFmtId="0" fontId="16" fillId="3" borderId="16" xfId="3" applyFont="1" applyFill="1" applyBorder="1" applyAlignment="1">
      <alignment horizontal="center"/>
    </xf>
    <xf numFmtId="3" fontId="16" fillId="6" borderId="14" xfId="3" applyNumberFormat="1" applyFont="1" applyFill="1" applyBorder="1" applyAlignment="1">
      <alignment horizontal="center"/>
    </xf>
    <xf numFmtId="3" fontId="16" fillId="6" borderId="15" xfId="3" applyNumberFormat="1" applyFont="1" applyFill="1" applyBorder="1" applyAlignment="1">
      <alignment horizontal="center"/>
    </xf>
    <xf numFmtId="0" fontId="16" fillId="3" borderId="17" xfId="3" applyFont="1" applyFill="1" applyBorder="1" applyAlignment="1">
      <alignment horizontal="center"/>
    </xf>
    <xf numFmtId="0" fontId="17" fillId="3" borderId="14" xfId="3" applyFont="1" applyFill="1" applyBorder="1" applyAlignment="1">
      <alignment horizontal="center"/>
    </xf>
    <xf numFmtId="3" fontId="16" fillId="3" borderId="14" xfId="3" applyNumberFormat="1" applyFont="1" applyFill="1" applyBorder="1" applyAlignment="1">
      <alignment horizontal="center"/>
    </xf>
    <xf numFmtId="3" fontId="16" fillId="3" borderId="15" xfId="3" applyNumberFormat="1" applyFont="1" applyFill="1" applyBorder="1" applyAlignment="1">
      <alignment horizontal="center"/>
    </xf>
    <xf numFmtId="0" fontId="18" fillId="0" borderId="17" xfId="3" applyFont="1" applyFill="1" applyBorder="1" applyAlignment="1">
      <alignment vertical="center"/>
    </xf>
    <xf numFmtId="0" fontId="4" fillId="0" borderId="8" xfId="3" applyFont="1" applyBorder="1"/>
    <xf numFmtId="0" fontId="18" fillId="10" borderId="14" xfId="3" applyFont="1" applyFill="1" applyBorder="1" applyAlignment="1">
      <alignment vertical="center"/>
    </xf>
    <xf numFmtId="0" fontId="18" fillId="11" borderId="18" xfId="3" applyFont="1" applyFill="1" applyBorder="1" applyAlignment="1">
      <alignment horizontal="center"/>
    </xf>
    <xf numFmtId="0" fontId="18" fillId="12" borderId="19" xfId="3" applyFont="1" applyFill="1" applyBorder="1" applyAlignment="1">
      <alignment horizontal="center"/>
    </xf>
    <xf numFmtId="0" fontId="18" fillId="13" borderId="19" xfId="3" applyFont="1" applyFill="1" applyBorder="1" applyAlignment="1">
      <alignment horizontal="center"/>
    </xf>
    <xf numFmtId="0" fontId="18" fillId="4" borderId="19" xfId="3" applyFont="1" applyFill="1" applyBorder="1" applyAlignment="1">
      <alignment horizontal="center"/>
    </xf>
    <xf numFmtId="0" fontId="15" fillId="2" borderId="6" xfId="3" applyFont="1" applyFill="1" applyBorder="1"/>
    <xf numFmtId="0" fontId="15" fillId="3" borderId="2" xfId="3" applyFont="1" applyFill="1" applyBorder="1"/>
    <xf numFmtId="0" fontId="15" fillId="3" borderId="0" xfId="3" applyFont="1" applyFill="1" applyBorder="1"/>
    <xf numFmtId="0" fontId="15" fillId="3" borderId="4" xfId="3" applyFont="1" applyFill="1" applyBorder="1"/>
    <xf numFmtId="0" fontId="15" fillId="2" borderId="6" xfId="3" applyFont="1" applyFill="1" applyBorder="1" applyAlignment="1">
      <alignment horizontal="center"/>
    </xf>
    <xf numFmtId="0" fontId="0" fillId="0" borderId="0" xfId="0" applyAlignment="1">
      <alignment wrapText="1"/>
    </xf>
    <xf numFmtId="0" fontId="0" fillId="3" borderId="2" xfId="0" applyFill="1" applyBorder="1"/>
    <xf numFmtId="9" fontId="0" fillId="3" borderId="2" xfId="0" applyNumberFormat="1" applyFill="1" applyBorder="1" applyAlignment="1">
      <alignment horizontal="center"/>
    </xf>
    <xf numFmtId="9" fontId="0" fillId="3" borderId="0" xfId="0" applyNumberFormat="1" applyFill="1" applyBorder="1" applyAlignment="1">
      <alignment horizontal="center"/>
    </xf>
    <xf numFmtId="9" fontId="2" fillId="3" borderId="0" xfId="0" applyNumberFormat="1" applyFont="1" applyFill="1" applyBorder="1" applyAlignment="1">
      <alignment horizontal="center"/>
    </xf>
    <xf numFmtId="9" fontId="0" fillId="3" borderId="3" xfId="0" applyNumberFormat="1" applyFill="1" applyBorder="1" applyAlignment="1">
      <alignment horizontal="center"/>
    </xf>
    <xf numFmtId="0" fontId="0" fillId="3" borderId="0" xfId="0" applyFill="1" applyAlignment="1">
      <alignment wrapText="1"/>
    </xf>
    <xf numFmtId="0" fontId="0" fillId="3" borderId="5" xfId="0" applyFill="1" applyBorder="1" applyAlignment="1">
      <alignment wrapText="1"/>
    </xf>
    <xf numFmtId="3" fontId="4" fillId="3" borderId="2" xfId="6" applyNumberFormat="1" applyFont="1" applyFill="1" applyBorder="1" applyAlignment="1">
      <alignment horizontal="center"/>
    </xf>
    <xf numFmtId="3" fontId="4" fillId="3" borderId="0" xfId="6" applyNumberFormat="1" applyFont="1" applyFill="1" applyBorder="1" applyAlignment="1">
      <alignment horizontal="center"/>
    </xf>
    <xf numFmtId="3" fontId="15" fillId="3" borderId="4" xfId="6" applyNumberFormat="1" applyFont="1" applyFill="1" applyBorder="1" applyAlignment="1">
      <alignment horizontal="center"/>
    </xf>
    <xf numFmtId="3" fontId="4" fillId="3" borderId="0" xfId="6" applyNumberFormat="1" applyFont="1" applyFill="1" applyAlignment="1">
      <alignment horizontal="center"/>
    </xf>
    <xf numFmtId="0" fontId="15" fillId="3" borderId="0" xfId="3" applyFont="1" applyFill="1"/>
    <xf numFmtId="9" fontId="4" fillId="3" borderId="2" xfId="6" applyNumberFormat="1" applyFont="1" applyFill="1" applyBorder="1" applyAlignment="1">
      <alignment horizontal="center"/>
    </xf>
    <xf numFmtId="9" fontId="4" fillId="3" borderId="0" xfId="6" applyNumberFormat="1" applyFont="1" applyFill="1" applyBorder="1" applyAlignment="1">
      <alignment horizontal="center"/>
    </xf>
    <xf numFmtId="9" fontId="15" fillId="3" borderId="4" xfId="6" applyNumberFormat="1" applyFont="1" applyFill="1" applyBorder="1" applyAlignment="1">
      <alignment horizontal="center"/>
    </xf>
    <xf numFmtId="9" fontId="4" fillId="3" borderId="0" xfId="1" applyFont="1" applyFill="1" applyAlignment="1">
      <alignment horizontal="center"/>
    </xf>
    <xf numFmtId="9" fontId="4" fillId="3" borderId="4" xfId="1" applyFont="1" applyFill="1" applyBorder="1" applyAlignment="1">
      <alignment horizontal="center"/>
    </xf>
    <xf numFmtId="0" fontId="0" fillId="0" borderId="0" xfId="0" applyFont="1"/>
    <xf numFmtId="0" fontId="0" fillId="2" borderId="5" xfId="0" applyFill="1" applyBorder="1"/>
    <xf numFmtId="0" fontId="2" fillId="2" borderId="7" xfId="0" applyFont="1" applyFill="1" applyBorder="1" applyAlignment="1">
      <alignment horizontal="center"/>
    </xf>
    <xf numFmtId="0" fontId="0" fillId="0" borderId="7" xfId="0" applyBorder="1" applyAlignment="1">
      <alignment horizontal="center"/>
    </xf>
    <xf numFmtId="0" fontId="5" fillId="3" borderId="0" xfId="0" applyFont="1" applyFill="1"/>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12" xfId="0" applyFont="1" applyFill="1" applyBorder="1" applyAlignment="1">
      <alignment horizontal="center"/>
    </xf>
    <xf numFmtId="0" fontId="2" fillId="2" borderId="16" xfId="0" applyFont="1" applyFill="1" applyBorder="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xf>
    <xf numFmtId="0" fontId="0" fillId="3" borderId="14" xfId="0" applyFill="1" applyBorder="1" applyAlignment="1">
      <alignment horizontal="center"/>
    </xf>
    <xf numFmtId="9" fontId="0" fillId="3" borderId="25" xfId="1" applyFont="1" applyFill="1" applyBorder="1" applyAlignment="1">
      <alignment horizontal="center"/>
    </xf>
    <xf numFmtId="0" fontId="0" fillId="3" borderId="12" xfId="0" applyFill="1" applyBorder="1" applyAlignment="1">
      <alignment horizontal="center"/>
    </xf>
    <xf numFmtId="9" fontId="0" fillId="3" borderId="16" xfId="1" applyFont="1" applyFill="1" applyBorder="1" applyAlignment="1">
      <alignment horizontal="center"/>
    </xf>
    <xf numFmtId="0" fontId="2" fillId="3" borderId="12" xfId="0" applyFont="1" applyFill="1" applyBorder="1" applyAlignment="1">
      <alignment horizontal="center"/>
    </xf>
    <xf numFmtId="9" fontId="2" fillId="3" borderId="16" xfId="1" applyFont="1" applyFill="1" applyBorder="1" applyAlignment="1">
      <alignment horizontal="center"/>
    </xf>
    <xf numFmtId="0" fontId="2" fillId="2" borderId="26" xfId="0" applyFont="1" applyFill="1" applyBorder="1" applyAlignment="1">
      <alignment horizontal="center"/>
    </xf>
    <xf numFmtId="0" fontId="2" fillId="2" borderId="27" xfId="0" applyFont="1" applyFill="1" applyBorder="1" applyAlignment="1">
      <alignment horizontal="center"/>
    </xf>
    <xf numFmtId="0" fontId="0" fillId="0" borderId="0" xfId="0" applyFill="1"/>
    <xf numFmtId="0" fontId="16" fillId="0" borderId="0" xfId="3" applyFont="1" applyFill="1" applyBorder="1" applyAlignment="1">
      <alignment horizontal="left"/>
    </xf>
    <xf numFmtId="0" fontId="0" fillId="0" borderId="0" xfId="0" applyFill="1" applyBorder="1"/>
    <xf numFmtId="3" fontId="0" fillId="3" borderId="14" xfId="0" applyNumberFormat="1" applyFill="1" applyBorder="1" applyAlignment="1">
      <alignment horizontal="center"/>
    </xf>
    <xf numFmtId="3" fontId="2" fillId="3" borderId="12" xfId="0" applyNumberFormat="1" applyFont="1" applyFill="1" applyBorder="1" applyAlignment="1">
      <alignment horizontal="center"/>
    </xf>
    <xf numFmtId="3" fontId="2" fillId="3" borderId="14" xfId="0" applyNumberFormat="1" applyFont="1" applyFill="1" applyBorder="1" applyAlignment="1">
      <alignment horizontal="center"/>
    </xf>
    <xf numFmtId="0" fontId="0" fillId="3" borderId="14" xfId="0" applyFill="1" applyBorder="1"/>
    <xf numFmtId="0" fontId="2" fillId="3" borderId="12" xfId="0" applyFont="1" applyFill="1" applyBorder="1"/>
    <xf numFmtId="0" fontId="0" fillId="0" borderId="0" xfId="0" applyFont="1" applyFill="1" applyBorder="1"/>
    <xf numFmtId="0" fontId="2" fillId="2" borderId="6" xfId="0" applyFont="1" applyFill="1" applyBorder="1" applyAlignment="1">
      <alignment horizontal="center" wrapText="1"/>
    </xf>
    <xf numFmtId="3" fontId="2" fillId="3" borderId="25" xfId="0" applyNumberFormat="1" applyFont="1" applyFill="1" applyBorder="1" applyAlignment="1">
      <alignment horizontal="center"/>
    </xf>
    <xf numFmtId="3" fontId="0" fillId="3" borderId="15" xfId="0" applyNumberFormat="1" applyFill="1" applyBorder="1" applyAlignment="1">
      <alignment horizontal="center"/>
    </xf>
    <xf numFmtId="3" fontId="2" fillId="3" borderId="28" xfId="0" applyNumberFormat="1" applyFont="1" applyFill="1" applyBorder="1" applyAlignment="1">
      <alignment horizontal="center"/>
    </xf>
    <xf numFmtId="0" fontId="2" fillId="3" borderId="12" xfId="0" applyFont="1" applyFill="1" applyBorder="1" applyAlignment="1">
      <alignment horizontal="right"/>
    </xf>
    <xf numFmtId="3" fontId="2" fillId="3" borderId="16" xfId="0" applyNumberFormat="1" applyFont="1" applyFill="1" applyBorder="1" applyAlignment="1">
      <alignment horizontal="center"/>
    </xf>
    <xf numFmtId="0" fontId="2" fillId="2" borderId="12" xfId="0" applyFont="1" applyFill="1" applyBorder="1"/>
    <xf numFmtId="0" fontId="2" fillId="2" borderId="21" xfId="0" applyFont="1" applyFill="1" applyBorder="1"/>
    <xf numFmtId="0" fontId="2" fillId="3" borderId="14" xfId="0" applyFont="1" applyFill="1" applyBorder="1"/>
    <xf numFmtId="0" fontId="2" fillId="3" borderId="15" xfId="0" applyFont="1" applyFill="1" applyBorder="1"/>
    <xf numFmtId="3" fontId="0" fillId="0" borderId="0" xfId="0" applyNumberFormat="1" applyFill="1" applyBorder="1" applyAlignment="1">
      <alignment horizontal="center"/>
    </xf>
    <xf numFmtId="3" fontId="2" fillId="0" borderId="0" xfId="0" applyNumberFormat="1" applyFont="1" applyFill="1" applyBorder="1" applyAlignment="1">
      <alignment horizontal="center"/>
    </xf>
    <xf numFmtId="0" fontId="6" fillId="0" borderId="0" xfId="0" applyFont="1" applyFill="1" applyBorder="1"/>
    <xf numFmtId="0" fontId="0" fillId="0" borderId="3" xfId="0" applyFill="1" applyBorder="1"/>
    <xf numFmtId="0" fontId="0" fillId="0" borderId="3" xfId="0" applyNumberFormat="1" applyFill="1" applyBorder="1" applyAlignment="1">
      <alignment horizontal="center"/>
    </xf>
    <xf numFmtId="0" fontId="2" fillId="0" borderId="0" xfId="0" applyFont="1" applyFill="1"/>
    <xf numFmtId="3" fontId="0" fillId="0" borderId="0" xfId="0" applyNumberFormat="1" applyFont="1" applyFill="1" applyAlignment="1">
      <alignment horizontal="center"/>
    </xf>
    <xf numFmtId="0" fontId="19" fillId="0" borderId="0" xfId="0" applyFont="1"/>
    <xf numFmtId="0" fontId="19" fillId="0" borderId="0" xfId="0" applyFont="1" applyAlignment="1">
      <alignment vertical="center" wrapText="1"/>
    </xf>
    <xf numFmtId="3" fontId="0" fillId="3" borderId="23" xfId="0" applyNumberFormat="1" applyFill="1" applyBorder="1" applyAlignment="1">
      <alignment horizontal="center"/>
    </xf>
    <xf numFmtId="3" fontId="2" fillId="3" borderId="24" xfId="0" applyNumberFormat="1" applyFont="1" applyFill="1" applyBorder="1" applyAlignment="1">
      <alignment horizontal="center"/>
    </xf>
    <xf numFmtId="0" fontId="2" fillId="2" borderId="14" xfId="0" applyFont="1" applyFill="1" applyBorder="1"/>
    <xf numFmtId="0" fontId="2" fillId="3" borderId="23" xfId="0" applyFont="1" applyFill="1" applyBorder="1"/>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0" borderId="5" xfId="0" applyBorder="1"/>
    <xf numFmtId="3" fontId="20" fillId="3" borderId="0" xfId="0" applyNumberFormat="1" applyFont="1" applyFill="1" applyBorder="1" applyAlignment="1">
      <alignment horizontal="center"/>
    </xf>
    <xf numFmtId="3" fontId="20" fillId="3" borderId="2" xfId="0" applyNumberFormat="1" applyFont="1" applyFill="1" applyBorder="1" applyAlignment="1">
      <alignment horizontal="center"/>
    </xf>
    <xf numFmtId="0" fontId="0" fillId="0" borderId="0" xfId="0"/>
    <xf numFmtId="0" fontId="0" fillId="2" borderId="4" xfId="0" applyFill="1" applyBorder="1"/>
    <xf numFmtId="0" fontId="0" fillId="0" borderId="0" xfId="0"/>
    <xf numFmtId="0" fontId="20" fillId="2" borderId="8" xfId="0" applyFont="1" applyFill="1" applyBorder="1"/>
    <xf numFmtId="0" fontId="20" fillId="2" borderId="10" xfId="0" applyFont="1" applyFill="1" applyBorder="1"/>
    <xf numFmtId="0" fontId="0" fillId="2" borderId="9" xfId="0" applyFill="1" applyBorder="1"/>
    <xf numFmtId="0" fontId="0" fillId="3" borderId="23" xfId="0" applyFill="1" applyBorder="1" applyAlignment="1">
      <alignment horizontal="center"/>
    </xf>
    <xf numFmtId="9" fontId="0" fillId="3" borderId="24" xfId="1" applyFont="1" applyFill="1" applyBorder="1" applyAlignment="1">
      <alignment horizontal="center"/>
    </xf>
    <xf numFmtId="0" fontId="0" fillId="0" borderId="0" xfId="0"/>
    <xf numFmtId="0" fontId="0" fillId="0" borderId="0" xfId="0"/>
    <xf numFmtId="0" fontId="10" fillId="3" borderId="0" xfId="0" applyFont="1" applyFill="1" applyBorder="1"/>
    <xf numFmtId="3" fontId="11" fillId="3" borderId="0" xfId="0" applyNumberFormat="1" applyFont="1" applyFill="1" applyBorder="1" applyAlignment="1">
      <alignment horizontal="center"/>
    </xf>
    <xf numFmtId="0" fontId="0" fillId="0" borderId="0" xfId="0"/>
    <xf numFmtId="0" fontId="2" fillId="2" borderId="6" xfId="0" applyFont="1" applyFill="1" applyBorder="1" applyAlignment="1">
      <alignment horizontal="center" vertical="center" wrapText="1"/>
    </xf>
    <xf numFmtId="0" fontId="2" fillId="3" borderId="0" xfId="0" applyFont="1" applyFill="1" applyBorder="1" applyAlignment="1">
      <alignment horizontal="left"/>
    </xf>
    <xf numFmtId="0" fontId="2" fillId="3" borderId="5" xfId="0" applyFont="1" applyFill="1" applyBorder="1" applyAlignment="1">
      <alignment horizontal="left"/>
    </xf>
    <xf numFmtId="0" fontId="2" fillId="2" borderId="21" xfId="0" applyFont="1" applyFill="1" applyBorder="1" applyAlignment="1">
      <alignment vertical="center" wrapText="1"/>
    </xf>
    <xf numFmtId="0" fontId="2" fillId="2" borderId="22" xfId="0" applyFont="1" applyFill="1" applyBorder="1" applyAlignment="1">
      <alignment vertical="center"/>
    </xf>
    <xf numFmtId="10" fontId="0" fillId="3" borderId="25" xfId="0" applyNumberFormat="1" applyFill="1" applyBorder="1" applyAlignment="1">
      <alignment horizontal="center"/>
    </xf>
    <xf numFmtId="9" fontId="2" fillId="3" borderId="16" xfId="0" applyNumberFormat="1" applyFont="1" applyFill="1" applyBorder="1" applyAlignment="1">
      <alignment horizontal="center"/>
    </xf>
    <xf numFmtId="0" fontId="0" fillId="2" borderId="17" xfId="0" applyFill="1" applyBorder="1"/>
    <xf numFmtId="0" fontId="0" fillId="2" borderId="21" xfId="0" applyFill="1" applyBorder="1"/>
    <xf numFmtId="10" fontId="2" fillId="3" borderId="16" xfId="0" applyNumberFormat="1" applyFont="1" applyFill="1" applyBorder="1" applyAlignment="1">
      <alignment horizontal="center"/>
    </xf>
    <xf numFmtId="10" fontId="20" fillId="3" borderId="5" xfId="1" applyNumberFormat="1" applyFont="1" applyFill="1" applyBorder="1" applyAlignment="1">
      <alignment horizontal="center"/>
    </xf>
    <xf numFmtId="10" fontId="20" fillId="3" borderId="3" xfId="1" applyNumberFormat="1" applyFont="1" applyFill="1" applyBorder="1" applyAlignment="1">
      <alignment horizontal="center"/>
    </xf>
    <xf numFmtId="167" fontId="0" fillId="3" borderId="11" xfId="4" applyNumberFormat="1" applyFont="1" applyFill="1" applyBorder="1" applyAlignment="1">
      <alignment horizontal="center"/>
    </xf>
    <xf numFmtId="167" fontId="0" fillId="3" borderId="10" xfId="4" applyNumberFormat="1" applyFont="1" applyFill="1" applyBorder="1" applyAlignment="1">
      <alignment horizontal="center"/>
    </xf>
    <xf numFmtId="167" fontId="0" fillId="3" borderId="7" xfId="4" applyNumberFormat="1" applyFont="1" applyFill="1" applyBorder="1" applyAlignment="1">
      <alignment horizontal="center"/>
    </xf>
    <xf numFmtId="0" fontId="0" fillId="0" borderId="0" xfId="0" applyBorder="1" applyAlignment="1">
      <alignment horizontal="left" vertical="top"/>
    </xf>
    <xf numFmtId="0" fontId="0" fillId="0" borderId="0" xfId="0" applyAlignment="1">
      <alignment horizontal="left" vertical="top"/>
    </xf>
    <xf numFmtId="0" fontId="0" fillId="0" borderId="29" xfId="0" applyBorder="1"/>
    <xf numFmtId="0" fontId="21" fillId="0" borderId="30" xfId="0" applyFont="1" applyBorder="1" applyAlignment="1">
      <alignment horizontal="left" vertical="top"/>
    </xf>
    <xf numFmtId="0" fontId="2" fillId="0" borderId="30" xfId="0" applyFont="1" applyBorder="1"/>
    <xf numFmtId="0" fontId="0" fillId="0" borderId="30" xfId="0" applyBorder="1"/>
    <xf numFmtId="0" fontId="0" fillId="0" borderId="31" xfId="0" applyBorder="1"/>
    <xf numFmtId="0" fontId="2" fillId="0" borderId="0" xfId="0" applyFont="1" applyBorder="1" applyAlignment="1">
      <alignment horizontal="left" vertical="top"/>
    </xf>
    <xf numFmtId="0" fontId="2" fillId="0" borderId="0" xfId="0" applyFont="1" applyBorder="1"/>
    <xf numFmtId="0" fontId="0" fillId="0" borderId="32" xfId="0" applyBorder="1"/>
    <xf numFmtId="0" fontId="2" fillId="0" borderId="33" xfId="0" applyFont="1" applyBorder="1"/>
    <xf numFmtId="0" fontId="0" fillId="0" borderId="33" xfId="0" applyBorder="1"/>
    <xf numFmtId="0" fontId="0" fillId="0" borderId="34" xfId="0" applyBorder="1"/>
    <xf numFmtId="0" fontId="0" fillId="0" borderId="35" xfId="0" applyBorder="1"/>
    <xf numFmtId="0" fontId="0" fillId="0" borderId="36" xfId="0" applyBorder="1"/>
    <xf numFmtId="0" fontId="0" fillId="3" borderId="35" xfId="0" applyFill="1" applyBorder="1"/>
    <xf numFmtId="0" fontId="22" fillId="14" borderId="17" xfId="0" applyFont="1" applyFill="1" applyBorder="1" applyAlignment="1">
      <alignment horizontal="center" vertical="center"/>
    </xf>
    <xf numFmtId="0" fontId="22" fillId="14" borderId="5" xfId="0" applyFont="1" applyFill="1" applyBorder="1" applyAlignment="1">
      <alignment horizontal="center" vertical="center"/>
    </xf>
    <xf numFmtId="0" fontId="22" fillId="14" borderId="5" xfId="0" applyFont="1" applyFill="1" applyBorder="1" applyAlignment="1">
      <alignment vertical="center"/>
    </xf>
    <xf numFmtId="0" fontId="22" fillId="14" borderId="20" xfId="0" applyFont="1" applyFill="1" applyBorder="1" applyAlignment="1">
      <alignment horizontal="center" vertical="center"/>
    </xf>
    <xf numFmtId="0" fontId="28" fillId="0" borderId="0" xfId="0" applyFont="1" applyBorder="1" applyAlignment="1">
      <alignment vertical="center"/>
    </xf>
    <xf numFmtId="164" fontId="1" fillId="0" borderId="25" xfId="4" applyNumberFormat="1" applyFont="1" applyBorder="1" applyAlignment="1">
      <alignment horizontal="center" vertical="center"/>
    </xf>
    <xf numFmtId="0" fontId="0" fillId="3" borderId="37" xfId="0" applyFill="1" applyBorder="1"/>
    <xf numFmtId="0" fontId="2" fillId="0" borderId="38" xfId="0" applyFont="1" applyBorder="1" applyAlignment="1">
      <alignment vertical="center" wrapText="1"/>
    </xf>
    <xf numFmtId="0" fontId="28" fillId="3" borderId="38" xfId="0" applyFont="1" applyFill="1" applyBorder="1" applyAlignment="1">
      <alignment vertical="center"/>
    </xf>
    <xf numFmtId="0" fontId="2" fillId="3" borderId="38" xfId="0" applyFont="1" applyFill="1" applyBorder="1" applyAlignment="1"/>
    <xf numFmtId="0" fontId="2" fillId="0" borderId="38" xfId="0" applyFont="1" applyBorder="1" applyAlignment="1"/>
    <xf numFmtId="3" fontId="2" fillId="0" borderId="38" xfId="0" applyNumberFormat="1" applyFont="1" applyBorder="1" applyAlignment="1"/>
    <xf numFmtId="0" fontId="0" fillId="0" borderId="38" xfId="0" applyBorder="1"/>
    <xf numFmtId="0" fontId="0" fillId="0" borderId="39" xfId="0" applyBorder="1"/>
    <xf numFmtId="0" fontId="31" fillId="0" borderId="0" xfId="0" applyFont="1" applyBorder="1"/>
    <xf numFmtId="0" fontId="31" fillId="3" borderId="0" xfId="0" applyFont="1" applyFill="1" applyBorder="1"/>
    <xf numFmtId="0" fontId="0" fillId="3" borderId="32" xfId="0" applyFill="1" applyBorder="1"/>
    <xf numFmtId="0" fontId="31" fillId="0" borderId="33" xfId="0" applyFont="1" applyBorder="1"/>
    <xf numFmtId="0" fontId="31" fillId="3" borderId="33" xfId="0" applyFont="1" applyFill="1" applyBorder="1"/>
    <xf numFmtId="0" fontId="23" fillId="3" borderId="35" xfId="0" applyFont="1" applyFill="1" applyBorder="1"/>
    <xf numFmtId="0" fontId="23" fillId="3" borderId="0" xfId="0" applyFont="1" applyFill="1" applyBorder="1"/>
    <xf numFmtId="0" fontId="0" fillId="0" borderId="37" xfId="0" applyBorder="1"/>
    <xf numFmtId="0" fontId="2" fillId="0" borderId="38" xfId="0" applyFont="1" applyBorder="1"/>
    <xf numFmtId="0" fontId="23" fillId="0" borderId="0" xfId="0" applyFont="1" applyBorder="1"/>
    <xf numFmtId="0" fontId="22" fillId="0" borderId="0" xfId="0" applyFont="1" applyBorder="1"/>
    <xf numFmtId="0" fontId="25" fillId="0" borderId="0" xfId="0" applyFont="1" applyBorder="1"/>
    <xf numFmtId="0" fontId="25" fillId="3" borderId="0" xfId="0" applyFont="1" applyFill="1" applyBorder="1"/>
    <xf numFmtId="0" fontId="23" fillId="3" borderId="38" xfId="0" applyFont="1" applyFill="1" applyBorder="1" applyAlignment="1">
      <alignment horizontal="left" vertical="center" wrapText="1"/>
    </xf>
    <xf numFmtId="0" fontId="26" fillId="0" borderId="38" xfId="0" applyFont="1" applyFill="1" applyBorder="1" applyAlignment="1">
      <alignment horizontal="center" vertical="center"/>
    </xf>
    <xf numFmtId="1" fontId="34" fillId="0" borderId="38" xfId="4" applyNumberFormat="1" applyFont="1" applyFill="1" applyBorder="1" applyAlignment="1">
      <alignment horizontal="center" vertical="center"/>
    </xf>
    <xf numFmtId="1" fontId="34" fillId="3" borderId="38" xfId="4" applyNumberFormat="1" applyFont="1" applyFill="1" applyBorder="1" applyAlignment="1">
      <alignment horizontal="center" vertical="center"/>
    </xf>
    <xf numFmtId="0" fontId="2" fillId="0" borderId="34" xfId="0" applyFont="1" applyBorder="1"/>
    <xf numFmtId="0" fontId="2" fillId="0" borderId="36" xfId="0" applyFont="1" applyBorder="1"/>
    <xf numFmtId="0" fontId="39" fillId="14" borderId="7" xfId="2" applyFont="1" applyFill="1" applyBorder="1" applyAlignment="1" applyProtection="1">
      <alignment horizontal="left" vertical="top"/>
    </xf>
    <xf numFmtId="0" fontId="38" fillId="14" borderId="12" xfId="2" applyFont="1" applyFill="1" applyBorder="1" applyAlignment="1" applyProtection="1">
      <alignment horizontal="left" vertical="center"/>
    </xf>
    <xf numFmtId="0" fontId="38" fillId="14" borderId="4" xfId="2" applyFont="1" applyFill="1" applyBorder="1" applyAlignment="1" applyProtection="1">
      <alignment horizontal="left"/>
    </xf>
    <xf numFmtId="0" fontId="29" fillId="14" borderId="4" xfId="2" applyFont="1" applyFill="1" applyBorder="1" applyAlignment="1" applyProtection="1">
      <alignment horizontal="left"/>
    </xf>
    <xf numFmtId="0" fontId="29" fillId="14" borderId="4" xfId="2" quotePrefix="1" applyFont="1" applyFill="1" applyBorder="1" applyAlignment="1" applyProtection="1">
      <alignment horizontal="left"/>
    </xf>
    <xf numFmtId="0" fontId="29" fillId="14" borderId="16" xfId="2" applyFont="1" applyFill="1" applyBorder="1" applyAlignment="1" applyProtection="1">
      <alignment horizontal="left"/>
    </xf>
    <xf numFmtId="4" fontId="2" fillId="0" borderId="38" xfId="0" applyNumberFormat="1" applyFont="1" applyBorder="1"/>
    <xf numFmtId="0" fontId="2" fillId="0" borderId="39" xfId="0" applyFont="1" applyBorder="1"/>
    <xf numFmtId="4" fontId="2" fillId="0" borderId="0" xfId="0" applyNumberFormat="1" applyFont="1"/>
    <xf numFmtId="0" fontId="40" fillId="14" borderId="7" xfId="2" applyFont="1" applyFill="1" applyBorder="1" applyAlignment="1" applyProtection="1">
      <alignment horizontal="left" vertical="top"/>
    </xf>
    <xf numFmtId="0" fontId="38" fillId="0" borderId="38" xfId="2" applyFont="1" applyFill="1" applyBorder="1" applyAlignment="1" applyProtection="1">
      <alignment horizontal="left" vertical="center"/>
    </xf>
    <xf numFmtId="0" fontId="40" fillId="0" borderId="38" xfId="2" applyFont="1" applyFill="1" applyBorder="1" applyAlignment="1" applyProtection="1">
      <alignment horizontal="left" vertical="top"/>
    </xf>
    <xf numFmtId="4" fontId="41" fillId="0" borderId="38" xfId="2" applyNumberFormat="1" applyFont="1" applyFill="1" applyBorder="1" applyAlignment="1" applyProtection="1">
      <alignment horizontal="left" vertical="center"/>
    </xf>
    <xf numFmtId="4" fontId="20" fillId="0" borderId="38" xfId="2" applyNumberFormat="1" applyFont="1" applyFill="1" applyBorder="1" applyAlignment="1" applyProtection="1">
      <alignment horizontal="left" vertical="center"/>
    </xf>
    <xf numFmtId="0" fontId="0" fillId="0" borderId="0" xfId="0" applyBorder="1" applyProtection="1"/>
    <xf numFmtId="0" fontId="23" fillId="0" borderId="0" xfId="0" applyFont="1" applyBorder="1" applyProtection="1"/>
    <xf numFmtId="0" fontId="25" fillId="0" borderId="0" xfId="0" applyFont="1" applyBorder="1" applyProtection="1"/>
    <xf numFmtId="167" fontId="0" fillId="0" borderId="0" xfId="4" applyNumberFormat="1" applyFont="1" applyFill="1" applyBorder="1" applyAlignment="1">
      <alignment horizontal="center"/>
    </xf>
    <xf numFmtId="0" fontId="0" fillId="0" borderId="0" xfId="0" applyFill="1" applyBorder="1" applyAlignment="1">
      <alignment horizontal="center"/>
    </xf>
    <xf numFmtId="9" fontId="0" fillId="0" borderId="0" xfId="1" applyFont="1" applyFill="1" applyBorder="1" applyAlignment="1">
      <alignment horizontal="center"/>
    </xf>
    <xf numFmtId="0" fontId="2" fillId="2" borderId="21" xfId="0" applyFont="1" applyFill="1" applyBorder="1" applyAlignment="1">
      <alignment horizontal="center" vertical="center" wrapText="1"/>
    </xf>
    <xf numFmtId="43" fontId="0" fillId="0" borderId="0" xfId="0" applyNumberFormat="1"/>
    <xf numFmtId="9" fontId="2" fillId="3" borderId="12" xfId="1" applyNumberFormat="1" applyFont="1" applyFill="1" applyBorder="1" applyAlignment="1">
      <alignment horizontal="center"/>
    </xf>
    <xf numFmtId="167" fontId="2" fillId="3" borderId="7" xfId="4" applyNumberFormat="1" applyFont="1" applyFill="1" applyBorder="1" applyAlignment="1">
      <alignment horizontal="center"/>
    </xf>
    <xf numFmtId="0" fontId="2" fillId="2" borderId="12" xfId="0" applyFont="1" applyFill="1" applyBorder="1" applyAlignment="1">
      <alignment horizontal="center"/>
    </xf>
    <xf numFmtId="0" fontId="2" fillId="2" borderId="16" xfId="0" applyFont="1" applyFill="1" applyBorder="1" applyAlignment="1">
      <alignment horizontal="center"/>
    </xf>
    <xf numFmtId="0" fontId="2" fillId="3" borderId="2" xfId="0" applyFont="1" applyFill="1" applyBorder="1" applyAlignment="1">
      <alignment horizontal="left"/>
    </xf>
    <xf numFmtId="0" fontId="2" fillId="3" borderId="0" xfId="0" applyFont="1" applyFill="1" applyBorder="1" applyAlignment="1">
      <alignment horizontal="left"/>
    </xf>
    <xf numFmtId="0" fontId="2" fillId="3" borderId="5" xfId="0" applyFont="1" applyFill="1" applyBorder="1" applyAlignment="1">
      <alignment horizontal="left"/>
    </xf>
    <xf numFmtId="0" fontId="0" fillId="0" borderId="0" xfId="0"/>
    <xf numFmtId="1" fontId="0" fillId="0" borderId="2" xfId="0" applyNumberFormat="1" applyBorder="1"/>
    <xf numFmtId="1" fontId="0" fillId="0" borderId="3" xfId="0" applyNumberFormat="1" applyBorder="1"/>
    <xf numFmtId="0" fontId="0" fillId="0" borderId="0" xfId="0"/>
    <xf numFmtId="0" fontId="0" fillId="0" borderId="0" xfId="0"/>
    <xf numFmtId="0" fontId="0" fillId="0" borderId="0" xfId="0"/>
    <xf numFmtId="0" fontId="0" fillId="0" borderId="0" xfId="0"/>
    <xf numFmtId="0" fontId="2" fillId="2" borderId="6" xfId="0" applyFont="1" applyFill="1" applyBorder="1" applyAlignment="1">
      <alignment vertical="center"/>
    </xf>
    <xf numFmtId="0" fontId="0" fillId="0" borderId="0" xfId="0" applyNumberFormat="1"/>
    <xf numFmtId="0" fontId="0" fillId="0" borderId="0" xfId="0" applyAlignment="1">
      <alignment horizontal="left"/>
    </xf>
    <xf numFmtId="3" fontId="0" fillId="3" borderId="8" xfId="0" applyNumberFormat="1" applyFill="1" applyBorder="1" applyAlignment="1">
      <alignment horizontal="center"/>
    </xf>
    <xf numFmtId="3" fontId="0" fillId="3" borderId="10" xfId="0" applyNumberFormat="1" applyFill="1" applyBorder="1" applyAlignment="1">
      <alignment horizontal="center"/>
    </xf>
    <xf numFmtId="10" fontId="0" fillId="3" borderId="10" xfId="0" applyNumberFormat="1" applyFill="1" applyBorder="1" applyAlignment="1">
      <alignment horizontal="center"/>
    </xf>
    <xf numFmtId="3" fontId="2" fillId="3" borderId="7" xfId="0" applyNumberFormat="1" applyFont="1" applyFill="1" applyBorder="1" applyAlignment="1">
      <alignment horizontal="center"/>
    </xf>
    <xf numFmtId="10" fontId="0" fillId="3" borderId="14" xfId="0" applyNumberFormat="1" applyFill="1" applyBorder="1" applyAlignment="1">
      <alignment horizontal="center"/>
    </xf>
    <xf numFmtId="167" fontId="0" fillId="0" borderId="0" xfId="4" applyNumberFormat="1" applyFont="1"/>
    <xf numFmtId="0" fontId="2" fillId="2" borderId="5" xfId="0" applyFont="1" applyFill="1" applyBorder="1" applyAlignment="1">
      <alignment vertical="center"/>
    </xf>
    <xf numFmtId="0" fontId="0" fillId="0" borderId="6" xfId="0" applyBorder="1"/>
    <xf numFmtId="167" fontId="0" fillId="0" borderId="6" xfId="4" applyNumberFormat="1" applyFont="1" applyBorder="1"/>
    <xf numFmtId="3" fontId="0" fillId="3" borderId="25" xfId="0" applyNumberFormat="1" applyFill="1" applyBorder="1" applyAlignment="1">
      <alignment horizontal="center"/>
    </xf>
    <xf numFmtId="0" fontId="19" fillId="0" borderId="0" xfId="0" applyFont="1" applyAlignment="1">
      <alignment wrapText="1"/>
    </xf>
    <xf numFmtId="3" fontId="11" fillId="3" borderId="4" xfId="0" applyNumberFormat="1" applyFont="1" applyFill="1" applyBorder="1" applyAlignment="1">
      <alignment horizontal="center"/>
    </xf>
    <xf numFmtId="0" fontId="2" fillId="2" borderId="14" xfId="0" applyFont="1" applyFill="1" applyBorder="1" applyAlignment="1">
      <alignment horizontal="center"/>
    </xf>
    <xf numFmtId="9" fontId="2" fillId="3" borderId="28" xfId="1" applyFont="1" applyFill="1" applyBorder="1" applyAlignment="1">
      <alignment horizontal="center"/>
    </xf>
    <xf numFmtId="3" fontId="2" fillId="3" borderId="15" xfId="0" applyNumberFormat="1" applyFont="1" applyFill="1" applyBorder="1" applyAlignment="1">
      <alignment horizontal="center"/>
    </xf>
    <xf numFmtId="9" fontId="0" fillId="3" borderId="28" xfId="1" applyFont="1" applyFill="1" applyBorder="1" applyAlignment="1">
      <alignment horizontal="center"/>
    </xf>
    <xf numFmtId="3" fontId="0" fillId="0" borderId="0" xfId="0" applyNumberFormat="1"/>
    <xf numFmtId="0" fontId="0" fillId="0" borderId="0" xfId="0" applyBorder="1"/>
    <xf numFmtId="0" fontId="0" fillId="0" borderId="0" xfId="0"/>
    <xf numFmtId="3" fontId="0" fillId="3" borderId="3" xfId="4" applyNumberFormat="1" applyFont="1" applyFill="1" applyBorder="1" applyAlignment="1">
      <alignment horizontal="center"/>
    </xf>
    <xf numFmtId="3" fontId="0" fillId="3" borderId="0" xfId="4" applyNumberFormat="1" applyFont="1" applyFill="1" applyAlignment="1">
      <alignment horizontal="center"/>
    </xf>
    <xf numFmtId="3" fontId="2" fillId="3" borderId="3" xfId="4" applyNumberFormat="1" applyFont="1" applyFill="1" applyBorder="1" applyAlignment="1">
      <alignment horizontal="center"/>
    </xf>
    <xf numFmtId="0" fontId="0" fillId="0" borderId="0" xfId="0"/>
    <xf numFmtId="0" fontId="2" fillId="0" borderId="0" xfId="0" applyFont="1"/>
    <xf numFmtId="0" fontId="0" fillId="2" borderId="6" xfId="0" applyFill="1" applyBorder="1"/>
    <xf numFmtId="0" fontId="2" fillId="2" borderId="6" xfId="0" applyFont="1" applyFill="1" applyBorder="1"/>
    <xf numFmtId="0" fontId="2" fillId="3" borderId="2" xfId="0" applyFont="1" applyFill="1" applyBorder="1"/>
    <xf numFmtId="0" fontId="0" fillId="3" borderId="2" xfId="0" applyFill="1" applyBorder="1" applyAlignment="1">
      <alignment horizontal="center"/>
    </xf>
    <xf numFmtId="0" fontId="2" fillId="3" borderId="0" xfId="0" applyFont="1" applyFill="1" applyBorder="1"/>
    <xf numFmtId="0" fontId="0" fillId="3" borderId="0" xfId="0" applyFill="1" applyBorder="1" applyAlignment="1">
      <alignment horizontal="center"/>
    </xf>
    <xf numFmtId="0" fontId="2" fillId="3" borderId="3" xfId="0" applyFont="1" applyFill="1" applyBorder="1"/>
    <xf numFmtId="0" fontId="2" fillId="2" borderId="6" xfId="0" applyFont="1" applyFill="1" applyBorder="1" applyAlignment="1">
      <alignment horizontal="center"/>
    </xf>
    <xf numFmtId="3" fontId="0" fillId="3" borderId="2" xfId="0" applyNumberFormat="1" applyFill="1" applyBorder="1" applyAlignment="1">
      <alignment horizontal="center"/>
    </xf>
    <xf numFmtId="3" fontId="0" fillId="3" borderId="0" xfId="0" applyNumberFormat="1" applyFill="1" applyBorder="1" applyAlignment="1">
      <alignment horizontal="center"/>
    </xf>
    <xf numFmtId="3" fontId="0" fillId="3" borderId="3" xfId="0" applyNumberFormat="1" applyFill="1" applyBorder="1" applyAlignment="1">
      <alignment horizontal="center"/>
    </xf>
    <xf numFmtId="3" fontId="2" fillId="3" borderId="3" xfId="0" applyNumberFormat="1" applyFont="1" applyFill="1" applyBorder="1" applyAlignment="1">
      <alignment horizontal="center"/>
    </xf>
    <xf numFmtId="0" fontId="2" fillId="2" borderId="0" xfId="0" applyFont="1" applyFill="1" applyBorder="1" applyAlignment="1">
      <alignment horizontal="center"/>
    </xf>
    <xf numFmtId="9" fontId="0" fillId="3" borderId="0" xfId="1" applyFont="1" applyFill="1" applyBorder="1" applyAlignment="1">
      <alignment horizontal="center"/>
    </xf>
    <xf numFmtId="9" fontId="0" fillId="3" borderId="3" xfId="1" applyFont="1" applyFill="1" applyBorder="1" applyAlignment="1">
      <alignment horizontal="center"/>
    </xf>
    <xf numFmtId="0" fontId="2" fillId="3" borderId="4" xfId="0" applyFont="1" applyFill="1" applyBorder="1"/>
    <xf numFmtId="0" fontId="2" fillId="3" borderId="0" xfId="0" applyFont="1" applyFill="1"/>
    <xf numFmtId="3" fontId="0" fillId="3" borderId="0" xfId="0" applyNumberFormat="1" applyFill="1" applyAlignment="1">
      <alignment horizontal="center"/>
    </xf>
    <xf numFmtId="3" fontId="2" fillId="3" borderId="4" xfId="0" applyNumberFormat="1" applyFont="1" applyFill="1" applyBorder="1" applyAlignment="1">
      <alignment horizontal="center"/>
    </xf>
    <xf numFmtId="9" fontId="0" fillId="3" borderId="2" xfId="1" applyFont="1" applyFill="1" applyBorder="1" applyAlignment="1">
      <alignment horizontal="center"/>
    </xf>
    <xf numFmtId="0" fontId="0" fillId="3" borderId="0" xfId="0" applyFill="1"/>
    <xf numFmtId="0" fontId="2" fillId="3" borderId="2" xfId="0" applyFont="1" applyFill="1" applyBorder="1" applyAlignment="1">
      <alignment horizontal="left"/>
    </xf>
    <xf numFmtId="0" fontId="2" fillId="3" borderId="5" xfId="0" applyFont="1" applyFill="1" applyBorder="1" applyAlignment="1">
      <alignment horizontal="left"/>
    </xf>
    <xf numFmtId="0" fontId="2" fillId="3" borderId="0" xfId="0" applyFont="1" applyFill="1" applyBorder="1" applyAlignment="1">
      <alignment horizontal="left"/>
    </xf>
    <xf numFmtId="9" fontId="2" fillId="3" borderId="3" xfId="1" applyFont="1" applyFill="1" applyBorder="1" applyAlignment="1">
      <alignment horizontal="center"/>
    </xf>
    <xf numFmtId="0" fontId="2" fillId="3" borderId="2" xfId="0" applyFont="1" applyFill="1" applyBorder="1" applyAlignment="1">
      <alignment horizontal="center"/>
    </xf>
    <xf numFmtId="0" fontId="2" fillId="3" borderId="0" xfId="0" applyFont="1" applyFill="1" applyBorder="1" applyAlignment="1">
      <alignment horizontal="center"/>
    </xf>
    <xf numFmtId="9" fontId="0" fillId="3" borderId="0" xfId="1" applyFont="1" applyFill="1" applyAlignment="1">
      <alignment horizontal="center"/>
    </xf>
    <xf numFmtId="9" fontId="2" fillId="3" borderId="4" xfId="1" applyFont="1" applyFill="1" applyBorder="1" applyAlignment="1">
      <alignment horizontal="center"/>
    </xf>
    <xf numFmtId="3" fontId="0" fillId="3" borderId="5" xfId="0" applyNumberFormat="1" applyFill="1" applyBorder="1" applyAlignment="1">
      <alignment horizontal="center"/>
    </xf>
    <xf numFmtId="3" fontId="2" fillId="3" borderId="0" xfId="0" applyNumberFormat="1" applyFont="1" applyFill="1" applyBorder="1" applyAlignment="1">
      <alignment horizontal="center"/>
    </xf>
    <xf numFmtId="0" fontId="2" fillId="2" borderId="7" xfId="0" applyFont="1" applyFill="1" applyBorder="1"/>
    <xf numFmtId="0" fontId="8" fillId="0" borderId="0" xfId="5"/>
    <xf numFmtId="3" fontId="2" fillId="3" borderId="5" xfId="0" applyNumberFormat="1" applyFont="1" applyFill="1" applyBorder="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xf>
    <xf numFmtId="9" fontId="0" fillId="3" borderId="25" xfId="1" applyFont="1" applyFill="1" applyBorder="1" applyAlignment="1">
      <alignment horizontal="center"/>
    </xf>
    <xf numFmtId="9" fontId="2" fillId="3" borderId="16" xfId="1" applyFont="1" applyFill="1" applyBorder="1" applyAlignment="1">
      <alignment horizontal="center"/>
    </xf>
    <xf numFmtId="0" fontId="2" fillId="2" borderId="26" xfId="0" applyFont="1" applyFill="1" applyBorder="1" applyAlignment="1">
      <alignment horizontal="center"/>
    </xf>
    <xf numFmtId="0" fontId="2" fillId="2" borderId="27" xfId="0" applyFont="1" applyFill="1" applyBorder="1" applyAlignment="1">
      <alignment horizontal="center"/>
    </xf>
    <xf numFmtId="3" fontId="0" fillId="3" borderId="14" xfId="0" applyNumberFormat="1" applyFill="1" applyBorder="1" applyAlignment="1">
      <alignment horizontal="center"/>
    </xf>
    <xf numFmtId="3" fontId="2" fillId="3" borderId="12" xfId="0" applyNumberFormat="1" applyFont="1" applyFill="1" applyBorder="1" applyAlignment="1">
      <alignment horizontal="center"/>
    </xf>
    <xf numFmtId="3" fontId="2" fillId="3" borderId="14" xfId="0" applyNumberFormat="1" applyFont="1" applyFill="1" applyBorder="1" applyAlignment="1">
      <alignment horizontal="center"/>
    </xf>
    <xf numFmtId="3" fontId="2" fillId="3" borderId="25" xfId="0" applyNumberFormat="1" applyFont="1" applyFill="1" applyBorder="1" applyAlignment="1">
      <alignment horizontal="center"/>
    </xf>
    <xf numFmtId="3" fontId="0" fillId="3" borderId="15" xfId="0" applyNumberFormat="1" applyFill="1" applyBorder="1" applyAlignment="1">
      <alignment horizontal="center"/>
    </xf>
    <xf numFmtId="0" fontId="2" fillId="2" borderId="21" xfId="0" applyFont="1" applyFill="1" applyBorder="1"/>
    <xf numFmtId="0" fontId="2" fillId="3" borderId="14" xfId="0" applyFont="1" applyFill="1" applyBorder="1"/>
    <xf numFmtId="0" fontId="2" fillId="3" borderId="15" xfId="0" applyFont="1" applyFill="1" applyBorder="1"/>
    <xf numFmtId="3" fontId="0" fillId="3" borderId="23" xfId="0" applyNumberFormat="1" applyFill="1" applyBorder="1" applyAlignment="1">
      <alignment horizontal="center"/>
    </xf>
    <xf numFmtId="0" fontId="2" fillId="3" borderId="23" xfId="0" applyFont="1" applyFill="1" applyBorder="1"/>
    <xf numFmtId="9" fontId="0" fillId="3" borderId="24" xfId="1" applyFont="1" applyFill="1" applyBorder="1" applyAlignment="1">
      <alignment horizontal="center"/>
    </xf>
    <xf numFmtId="167" fontId="0" fillId="3" borderId="0" xfId="4" applyNumberFormat="1" applyFont="1" applyFill="1" applyAlignment="1">
      <alignment horizontal="center"/>
    </xf>
    <xf numFmtId="0" fontId="2" fillId="0" borderId="0" xfId="0" applyFont="1" applyAlignment="1">
      <alignment horizontal="center"/>
    </xf>
    <xf numFmtId="0" fontId="5" fillId="0" borderId="0" xfId="0" applyFont="1" applyFill="1" applyBorder="1"/>
    <xf numFmtId="0" fontId="0" fillId="0" borderId="0" xfId="0"/>
    <xf numFmtId="0" fontId="0" fillId="0" borderId="0" xfId="0"/>
    <xf numFmtId="0" fontId="2" fillId="3" borderId="14" xfId="0" applyFont="1" applyFill="1" applyBorder="1" applyAlignment="1">
      <alignment horizontal="left"/>
    </xf>
    <xf numFmtId="0" fontId="2" fillId="3" borderId="15" xfId="0" applyFont="1" applyFill="1" applyBorder="1" applyAlignment="1">
      <alignment horizontal="left"/>
    </xf>
    <xf numFmtId="0" fontId="0" fillId="3" borderId="25" xfId="0" applyFill="1" applyBorder="1" applyAlignment="1">
      <alignment horizontal="center"/>
    </xf>
    <xf numFmtId="9" fontId="1" fillId="3" borderId="25" xfId="1" applyFill="1" applyBorder="1" applyAlignment="1">
      <alignment horizontal="center"/>
    </xf>
    <xf numFmtId="9" fontId="2" fillId="3" borderId="25" xfId="1" applyFont="1" applyFill="1" applyBorder="1" applyAlignment="1">
      <alignment horizontal="center"/>
    </xf>
    <xf numFmtId="0" fontId="2" fillId="3" borderId="25" xfId="0" applyFont="1" applyFill="1" applyBorder="1" applyAlignment="1">
      <alignment horizontal="center"/>
    </xf>
    <xf numFmtId="3" fontId="0" fillId="3" borderId="17" xfId="0" applyNumberFormat="1" applyFill="1" applyBorder="1" applyAlignment="1">
      <alignment horizontal="center"/>
    </xf>
    <xf numFmtId="0" fontId="2" fillId="3" borderId="20" xfId="0" applyFont="1" applyFill="1" applyBorder="1" applyAlignment="1">
      <alignment horizontal="center"/>
    </xf>
    <xf numFmtId="3" fontId="1" fillId="3" borderId="14" xfId="11" applyNumberFormat="1" applyFill="1" applyBorder="1" applyAlignment="1">
      <alignment horizontal="center"/>
    </xf>
    <xf numFmtId="3" fontId="1" fillId="3" borderId="0" xfId="11" applyNumberFormat="1" applyFill="1" applyBorder="1" applyAlignment="1">
      <alignment horizontal="center"/>
    </xf>
    <xf numFmtId="9" fontId="0" fillId="3" borderId="20" xfId="1" applyFont="1" applyFill="1" applyBorder="1" applyAlignment="1">
      <alignment horizontal="center"/>
    </xf>
    <xf numFmtId="9" fontId="2" fillId="3" borderId="20" xfId="1" applyFont="1" applyFill="1" applyBorder="1" applyAlignment="1">
      <alignment horizontal="center"/>
    </xf>
    <xf numFmtId="0" fontId="7" fillId="15" borderId="0" xfId="0" applyFont="1" applyFill="1" applyAlignment="1">
      <alignment horizontal="center"/>
    </xf>
    <xf numFmtId="0" fontId="2" fillId="15" borderId="0" xfId="0" applyFont="1" applyFill="1" applyAlignment="1">
      <alignment horizontal="center"/>
    </xf>
    <xf numFmtId="0" fontId="2" fillId="15" borderId="0" xfId="0" applyFont="1" applyFill="1"/>
    <xf numFmtId="0" fontId="0" fillId="15" borderId="0" xfId="0" applyFill="1"/>
    <xf numFmtId="0" fontId="8" fillId="15" borderId="0" xfId="5" applyFill="1"/>
    <xf numFmtId="0" fontId="0" fillId="15" borderId="0" xfId="0" applyFill="1" applyAlignment="1">
      <alignment horizontal="center"/>
    </xf>
    <xf numFmtId="0" fontId="19" fillId="15" borderId="0" xfId="0" applyFont="1" applyFill="1" applyAlignment="1">
      <alignment horizontal="center"/>
    </xf>
    <xf numFmtId="0" fontId="19" fillId="15" borderId="0" xfId="0" applyFont="1" applyFill="1"/>
    <xf numFmtId="0" fontId="8" fillId="15" borderId="0" xfId="5" applyFill="1" applyAlignment="1"/>
    <xf numFmtId="0" fontId="0" fillId="15" borderId="0" xfId="0" applyFont="1" applyFill="1" applyAlignment="1">
      <alignment horizontal="left"/>
    </xf>
    <xf numFmtId="0" fontId="5" fillId="0" borderId="0" xfId="0" applyFont="1" applyAlignment="1">
      <alignment vertical="top" wrapText="1"/>
    </xf>
    <xf numFmtId="168" fontId="0" fillId="0" borderId="0" xfId="0" applyNumberFormat="1"/>
    <xf numFmtId="0" fontId="2" fillId="2" borderId="17" xfId="0" applyFont="1" applyFill="1" applyBorder="1" applyAlignment="1">
      <alignment vertical="center"/>
    </xf>
    <xf numFmtId="0" fontId="2" fillId="2" borderId="8" xfId="0" applyFont="1" applyFill="1" applyBorder="1" applyAlignment="1">
      <alignment vertical="center"/>
    </xf>
    <xf numFmtId="0" fontId="2" fillId="2" borderId="21" xfId="0" applyFont="1" applyFill="1" applyBorder="1" applyAlignment="1">
      <alignment vertical="center"/>
    </xf>
    <xf numFmtId="0" fontId="2" fillId="2" borderId="9" xfId="0" applyFont="1" applyFill="1" applyBorder="1" applyAlignment="1">
      <alignment horizontal="center"/>
    </xf>
    <xf numFmtId="165" fontId="0" fillId="3" borderId="14" xfId="1" applyNumberFormat="1" applyFont="1" applyFill="1" applyBorder="1" applyAlignment="1">
      <alignment horizontal="center"/>
    </xf>
    <xf numFmtId="165" fontId="0" fillId="3" borderId="0" xfId="1" applyNumberFormat="1" applyFont="1" applyFill="1" applyAlignment="1">
      <alignment horizontal="center"/>
    </xf>
    <xf numFmtId="165" fontId="2" fillId="3" borderId="4" xfId="1" applyNumberFormat="1" applyFont="1" applyFill="1" applyBorder="1" applyAlignment="1">
      <alignment horizontal="center"/>
    </xf>
    <xf numFmtId="169" fontId="2" fillId="3" borderId="2" xfId="0" applyNumberFormat="1" applyFont="1" applyFill="1" applyBorder="1"/>
    <xf numFmtId="169" fontId="0" fillId="3" borderId="0" xfId="0" applyNumberFormat="1" applyFill="1" applyBorder="1"/>
    <xf numFmtId="169" fontId="2" fillId="3" borderId="0" xfId="0" applyNumberFormat="1" applyFont="1" applyFill="1" applyBorder="1"/>
    <xf numFmtId="169" fontId="2" fillId="3" borderId="3" xfId="0" applyNumberFormat="1" applyFont="1" applyFill="1" applyBorder="1"/>
    <xf numFmtId="0" fontId="5" fillId="3" borderId="0" xfId="0" applyFont="1" applyFill="1" applyBorder="1"/>
    <xf numFmtId="2" fontId="2" fillId="3" borderId="0" xfId="0" applyNumberFormat="1" applyFont="1" applyFill="1" applyBorder="1" applyAlignment="1">
      <alignment horizontal="center"/>
    </xf>
    <xf numFmtId="165" fontId="2" fillId="3" borderId="25" xfId="1" applyNumberFormat="1" applyFont="1" applyFill="1" applyBorder="1" applyAlignment="1">
      <alignment horizontal="center"/>
    </xf>
    <xf numFmtId="169" fontId="0" fillId="3" borderId="0" xfId="0" applyNumberFormat="1" applyFill="1" applyBorder="1" applyAlignment="1">
      <alignment horizontal="center"/>
    </xf>
    <xf numFmtId="169" fontId="2" fillId="3" borderId="3" xfId="0" applyNumberFormat="1" applyFont="1" applyFill="1" applyBorder="1" applyAlignment="1">
      <alignment horizontal="center"/>
    </xf>
    <xf numFmtId="169" fontId="0" fillId="3" borderId="0" xfId="0" applyNumberFormat="1" applyFill="1" applyAlignment="1">
      <alignment horizontal="center"/>
    </xf>
    <xf numFmtId="169" fontId="2" fillId="3" borderId="0" xfId="0" applyNumberFormat="1" applyFont="1" applyFill="1" applyAlignment="1">
      <alignment horizontal="center"/>
    </xf>
    <xf numFmtId="169" fontId="0" fillId="3" borderId="5" xfId="0" applyNumberFormat="1" applyFill="1" applyBorder="1" applyAlignment="1">
      <alignment horizontal="center"/>
    </xf>
    <xf numFmtId="165" fontId="0" fillId="3" borderId="25" xfId="0" applyNumberFormat="1" applyFill="1" applyBorder="1" applyAlignment="1">
      <alignment horizontal="center"/>
    </xf>
    <xf numFmtId="165" fontId="2" fillId="3" borderId="16" xfId="0" applyNumberFormat="1" applyFont="1" applyFill="1" applyBorder="1" applyAlignment="1">
      <alignment horizontal="center"/>
    </xf>
    <xf numFmtId="10" fontId="0" fillId="0" borderId="0" xfId="1" applyNumberFormat="1" applyFont="1"/>
    <xf numFmtId="0" fontId="44" fillId="0" borderId="0" xfId="0" applyFont="1"/>
    <xf numFmtId="0" fontId="44" fillId="3" borderId="0" xfId="0" applyFont="1" applyFill="1" applyBorder="1"/>
    <xf numFmtId="0" fontId="7" fillId="15" borderId="0" xfId="0" applyFont="1" applyFill="1" applyAlignment="1">
      <alignment horizontal="center"/>
    </xf>
    <xf numFmtId="0" fontId="0" fillId="15" borderId="0" xfId="0" applyFont="1" applyFill="1" applyAlignment="1">
      <alignment horizontal="left" vertical="top" wrapText="1"/>
    </xf>
    <xf numFmtId="0" fontId="2" fillId="2" borderId="5" xfId="0" applyFont="1" applyFill="1" applyBorder="1" applyAlignment="1">
      <alignment horizontal="center"/>
    </xf>
    <xf numFmtId="0" fontId="2" fillId="2" borderId="5" xfId="0" applyFont="1" applyFill="1" applyBorder="1" applyAlignment="1">
      <alignment horizontal="left" wrapText="1"/>
    </xf>
    <xf numFmtId="0" fontId="2" fillId="2" borderId="3" xfId="0" applyFont="1" applyFill="1" applyBorder="1" applyAlignment="1">
      <alignment horizontal="left" wrapText="1"/>
    </xf>
    <xf numFmtId="0" fontId="5" fillId="0" borderId="0" xfId="0" applyFont="1" applyAlignment="1">
      <alignment horizontal="left" vertical="top"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4" xfId="0" applyFont="1" applyFill="1" applyBorder="1" applyAlignment="1">
      <alignment horizontal="center" wrapText="1"/>
    </xf>
    <xf numFmtId="0" fontId="2" fillId="2" borderId="12" xfId="0" applyFont="1" applyFill="1" applyBorder="1" applyAlignment="1">
      <alignment horizontal="center"/>
    </xf>
    <xf numFmtId="0" fontId="2" fillId="2" borderId="4"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3" borderId="2" xfId="0" applyFont="1" applyFill="1" applyBorder="1" applyAlignment="1">
      <alignment horizontal="left"/>
    </xf>
    <xf numFmtId="0" fontId="2" fillId="3" borderId="0" xfId="0" applyFont="1" applyFill="1" applyBorder="1" applyAlignment="1">
      <alignment horizontal="left"/>
    </xf>
    <xf numFmtId="0" fontId="2" fillId="3" borderId="5" xfId="0" applyFont="1" applyFill="1" applyBorder="1" applyAlignment="1">
      <alignment horizontal="left"/>
    </xf>
    <xf numFmtId="0" fontId="2" fillId="3" borderId="3" xfId="0" applyFont="1" applyFill="1" applyBorder="1" applyAlignment="1">
      <alignment horizontal="left"/>
    </xf>
    <xf numFmtId="0" fontId="5" fillId="3" borderId="0" xfId="0" applyFont="1" applyFill="1" applyBorder="1" applyAlignment="1">
      <alignment horizontal="left" wrapText="1"/>
    </xf>
    <xf numFmtId="0" fontId="2" fillId="2" borderId="12" xfId="0" applyFont="1" applyFill="1" applyBorder="1" applyAlignment="1">
      <alignment horizontal="center" wrapText="1"/>
    </xf>
    <xf numFmtId="0" fontId="2" fillId="2" borderId="16" xfId="0" applyFont="1" applyFill="1" applyBorder="1" applyAlignment="1">
      <alignment horizontal="center" wrapText="1"/>
    </xf>
    <xf numFmtId="0" fontId="0" fillId="0" borderId="0" xfId="0" applyAlignment="1">
      <alignment horizont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0" xfId="0" applyFont="1" applyFill="1" applyBorder="1" applyAlignment="1">
      <alignment horizontal="center"/>
    </xf>
    <xf numFmtId="0" fontId="15" fillId="2" borderId="5" xfId="3" applyFont="1" applyFill="1" applyBorder="1" applyAlignment="1">
      <alignment horizontal="center" wrapText="1"/>
    </xf>
    <xf numFmtId="0" fontId="15" fillId="2" borderId="4" xfId="3" applyFont="1" applyFill="1" applyBorder="1" applyAlignment="1">
      <alignment horizontal="center" wrapText="1"/>
    </xf>
    <xf numFmtId="0" fontId="18" fillId="10" borderId="4" xfId="3" applyFont="1" applyFill="1" applyBorder="1" applyAlignment="1">
      <alignment horizontal="center" vertical="center"/>
    </xf>
    <xf numFmtId="0" fontId="0" fillId="0" borderId="3" xfId="0" applyBorder="1" applyAlignment="1">
      <alignment horizontal="center" wrapText="1"/>
    </xf>
    <xf numFmtId="0" fontId="0" fillId="0" borderId="0" xfId="0" applyBorder="1" applyAlignment="1">
      <alignment horizont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1" xfId="0" applyFont="1" applyFill="1" applyBorder="1" applyAlignment="1">
      <alignment horizontal="center" vertical="center"/>
    </xf>
    <xf numFmtId="0" fontId="0" fillId="0" borderId="0" xfId="0" applyAlignment="1">
      <alignment horizontal="center"/>
    </xf>
    <xf numFmtId="0" fontId="0" fillId="0" borderId="3" xfId="0" applyBorder="1" applyAlignment="1">
      <alignment horizontal="center"/>
    </xf>
    <xf numFmtId="0" fontId="0" fillId="3" borderId="5" xfId="0" applyFont="1" applyFill="1" applyBorder="1" applyAlignment="1">
      <alignment horizontal="left" vertical="center" wrapText="1"/>
    </xf>
    <xf numFmtId="0" fontId="0" fillId="3" borderId="0" xfId="0" applyFont="1" applyFill="1" applyBorder="1" applyAlignment="1">
      <alignment horizontal="left" vertical="center" wrapText="1"/>
    </xf>
    <xf numFmtId="0" fontId="2" fillId="3" borderId="0" xfId="0" applyFont="1" applyFill="1" applyAlignment="1">
      <alignment horizontal="center"/>
    </xf>
    <xf numFmtId="0" fontId="0" fillId="3" borderId="0" xfId="0" applyFont="1" applyFill="1" applyBorder="1" applyAlignment="1">
      <alignment horizontal="left" wrapText="1"/>
    </xf>
    <xf numFmtId="0" fontId="11" fillId="2" borderId="12" xfId="0" applyFont="1" applyFill="1" applyBorder="1" applyAlignment="1">
      <alignment horizontal="center"/>
    </xf>
    <xf numFmtId="0" fontId="11" fillId="2" borderId="4" xfId="0" applyFont="1" applyFill="1" applyBorder="1" applyAlignment="1">
      <alignment horizontal="center"/>
    </xf>
    <xf numFmtId="0" fontId="11" fillId="2" borderId="16" xfId="0" applyFont="1" applyFill="1" applyBorder="1" applyAlignment="1">
      <alignment horizontal="center"/>
    </xf>
    <xf numFmtId="0" fontId="2" fillId="2" borderId="12"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7" xfId="0" applyFont="1" applyFill="1" applyBorder="1" applyAlignment="1">
      <alignment horizontal="center" vertical="center"/>
    </xf>
    <xf numFmtId="0" fontId="2" fillId="2" borderId="20" xfId="0" applyFont="1" applyFill="1" applyBorder="1" applyAlignment="1">
      <alignment horizontal="center" vertical="center"/>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2" fillId="2" borderId="0" xfId="0" applyFont="1" applyFill="1" applyBorder="1" applyAlignment="1">
      <alignment horizontal="center"/>
    </xf>
    <xf numFmtId="0" fontId="2" fillId="2" borderId="25" xfId="0" applyFont="1" applyFill="1" applyBorder="1" applyAlignment="1">
      <alignment horizontal="center"/>
    </xf>
    <xf numFmtId="0" fontId="0" fillId="0" borderId="4" xfId="0" applyBorder="1" applyAlignment="1">
      <alignment horizontal="center" wrapText="1"/>
    </xf>
    <xf numFmtId="0" fontId="2" fillId="0" borderId="0" xfId="0" applyFont="1" applyAlignment="1">
      <alignment horizontal="center"/>
    </xf>
    <xf numFmtId="0" fontId="26" fillId="14" borderId="17" xfId="0" applyFont="1" applyFill="1" applyBorder="1" applyAlignment="1">
      <alignment horizontal="left" vertical="center"/>
    </xf>
    <xf numFmtId="0" fontId="26" fillId="14" borderId="20" xfId="0" applyFont="1" applyFill="1" applyBorder="1" applyAlignment="1">
      <alignment horizontal="left" vertical="center"/>
    </xf>
    <xf numFmtId="0" fontId="26" fillId="14" borderId="15" xfId="0" applyFont="1" applyFill="1" applyBorder="1" applyAlignment="1">
      <alignment horizontal="left" vertical="center"/>
    </xf>
    <xf numFmtId="0" fontId="26" fillId="14" borderId="28" xfId="0" applyFont="1" applyFill="1" applyBorder="1" applyAlignment="1">
      <alignment horizontal="left" vertical="center"/>
    </xf>
    <xf numFmtId="164" fontId="1" fillId="0" borderId="17" xfId="4" applyNumberFormat="1" applyFont="1" applyBorder="1" applyAlignment="1">
      <alignment horizontal="center" vertical="center"/>
    </xf>
    <xf numFmtId="164" fontId="1" fillId="0" borderId="5" xfId="4" applyNumberFormat="1" applyFont="1" applyBorder="1" applyAlignment="1">
      <alignment horizontal="center" vertical="center"/>
    </xf>
    <xf numFmtId="164" fontId="1" fillId="0" borderId="20" xfId="4" applyNumberFormat="1" applyFont="1" applyBorder="1" applyAlignment="1">
      <alignment horizontal="center" vertical="center"/>
    </xf>
    <xf numFmtId="164" fontId="1" fillId="0" borderId="15" xfId="4" applyNumberFormat="1" applyFont="1" applyBorder="1" applyAlignment="1">
      <alignment horizontal="center" vertical="center"/>
    </xf>
    <xf numFmtId="164" fontId="1" fillId="0" borderId="3" xfId="4" applyNumberFormat="1" applyFont="1" applyBorder="1" applyAlignment="1">
      <alignment horizontal="center" vertical="center"/>
    </xf>
    <xf numFmtId="164" fontId="1" fillId="0" borderId="28" xfId="4" applyNumberFormat="1" applyFont="1" applyBorder="1" applyAlignment="1">
      <alignment horizontal="center" vertical="center"/>
    </xf>
    <xf numFmtId="164" fontId="1" fillId="0" borderId="4" xfId="4" applyNumberFormat="1" applyFont="1" applyBorder="1" applyAlignment="1">
      <alignment horizontal="center" vertical="center"/>
    </xf>
    <xf numFmtId="0" fontId="25" fillId="0" borderId="12" xfId="0" applyFont="1" applyBorder="1" applyAlignment="1">
      <alignment horizontal="left" vertical="center"/>
    </xf>
    <xf numFmtId="0" fontId="25" fillId="0" borderId="4" xfId="0" applyFont="1" applyBorder="1" applyAlignment="1">
      <alignment horizontal="left" vertical="center"/>
    </xf>
    <xf numFmtId="0" fontId="25" fillId="0" borderId="16" xfId="0" applyFont="1" applyBorder="1" applyAlignment="1">
      <alignment horizontal="left" vertical="center"/>
    </xf>
    <xf numFmtId="0" fontId="26" fillId="14" borderId="17" xfId="0" applyFont="1" applyFill="1" applyBorder="1" applyAlignment="1">
      <alignment vertical="center"/>
    </xf>
    <xf numFmtId="0" fontId="26" fillId="14" borderId="20" xfId="0" applyFont="1" applyFill="1" applyBorder="1" applyAlignment="1">
      <alignment vertical="center"/>
    </xf>
    <xf numFmtId="0" fontId="26" fillId="14" borderId="15" xfId="0" applyFont="1" applyFill="1" applyBorder="1" applyAlignment="1">
      <alignment vertical="center"/>
    </xf>
    <xf numFmtId="0" fontId="26" fillId="14" borderId="28" xfId="0" applyFont="1" applyFill="1" applyBorder="1" applyAlignment="1">
      <alignment vertical="center"/>
    </xf>
    <xf numFmtId="3" fontId="1" fillId="0" borderId="17" xfId="4" applyNumberFormat="1" applyFont="1" applyBorder="1" applyAlignment="1">
      <alignment horizontal="center" vertical="center"/>
    </xf>
    <xf numFmtId="3" fontId="1" fillId="0" borderId="5" xfId="4" applyNumberFormat="1" applyFont="1" applyBorder="1" applyAlignment="1">
      <alignment horizontal="center" vertical="center"/>
    </xf>
    <xf numFmtId="3" fontId="1" fillId="0" borderId="20" xfId="4" applyNumberFormat="1" applyFont="1" applyBorder="1" applyAlignment="1">
      <alignment horizontal="center" vertical="center"/>
    </xf>
    <xf numFmtId="3" fontId="1" fillId="0" borderId="15" xfId="4" applyNumberFormat="1" applyFont="1" applyBorder="1" applyAlignment="1">
      <alignment horizontal="center" vertical="center"/>
    </xf>
    <xf numFmtId="3" fontId="1" fillId="0" borderId="3" xfId="4" applyNumberFormat="1" applyFont="1" applyBorder="1" applyAlignment="1">
      <alignment horizontal="center" vertical="center"/>
    </xf>
    <xf numFmtId="3" fontId="1" fillId="0" borderId="28" xfId="4" applyNumberFormat="1" applyFont="1" applyBorder="1" applyAlignment="1">
      <alignment horizontal="center" vertical="center"/>
    </xf>
    <xf numFmtId="0" fontId="29" fillId="0" borderId="12" xfId="0" applyFont="1" applyBorder="1" applyAlignment="1">
      <alignment horizontal="left" vertical="center"/>
    </xf>
    <xf numFmtId="0" fontId="29" fillId="0" borderId="4" xfId="0" applyFont="1" applyBorder="1" applyAlignment="1">
      <alignment horizontal="left" vertical="center"/>
    </xf>
    <xf numFmtId="0" fontId="29" fillId="0" borderId="16" xfId="0" applyFont="1" applyBorder="1" applyAlignment="1">
      <alignment horizontal="left" vertical="center"/>
    </xf>
    <xf numFmtId="0" fontId="26" fillId="14" borderId="12" xfId="0" applyFont="1" applyFill="1" applyBorder="1" applyAlignment="1">
      <alignment vertical="center"/>
    </xf>
    <xf numFmtId="0" fontId="26" fillId="14" borderId="16" xfId="0" applyFont="1" applyFill="1" applyBorder="1" applyAlignment="1">
      <alignment vertical="center"/>
    </xf>
    <xf numFmtId="164" fontId="20" fillId="0" borderId="12" xfId="4" applyNumberFormat="1" applyFont="1" applyBorder="1" applyAlignment="1">
      <alignment horizontal="center" vertical="center"/>
    </xf>
    <xf numFmtId="164" fontId="20" fillId="0" borderId="4" xfId="4" applyNumberFormat="1" applyFont="1" applyBorder="1" applyAlignment="1">
      <alignment horizontal="center" vertical="center"/>
    </xf>
    <xf numFmtId="164" fontId="20" fillId="0" borderId="16" xfId="4" applyNumberFormat="1" applyFont="1" applyBorder="1" applyAlignment="1">
      <alignment horizontal="center" vertical="center"/>
    </xf>
    <xf numFmtId="0" fontId="25" fillId="0" borderId="17" xfId="0" applyFont="1" applyBorder="1" applyAlignment="1">
      <alignment horizontal="left" vertical="center" wrapText="1"/>
    </xf>
    <xf numFmtId="0" fontId="25" fillId="0" borderId="5" xfId="0" applyFont="1" applyBorder="1" applyAlignment="1">
      <alignment horizontal="left" vertical="center" wrapText="1"/>
    </xf>
    <xf numFmtId="0" fontId="25" fillId="0" borderId="20" xfId="0" applyFont="1" applyBorder="1" applyAlignment="1">
      <alignment horizontal="left" vertical="center" wrapText="1"/>
    </xf>
    <xf numFmtId="0" fontId="25" fillId="0" borderId="15" xfId="0" applyFont="1" applyBorder="1" applyAlignment="1">
      <alignment horizontal="left" vertical="center" wrapText="1"/>
    </xf>
    <xf numFmtId="0" fontId="25" fillId="0" borderId="3" xfId="0" applyFont="1" applyBorder="1" applyAlignment="1">
      <alignment horizontal="left" vertical="center" wrapText="1"/>
    </xf>
    <xf numFmtId="0" fontId="25" fillId="0" borderId="28" xfId="0" applyFont="1" applyBorder="1" applyAlignment="1">
      <alignment horizontal="left" vertical="center" wrapText="1"/>
    </xf>
    <xf numFmtId="0" fontId="29" fillId="0" borderId="12" xfId="0" applyFont="1" applyBorder="1" applyAlignment="1">
      <alignment horizontal="left" vertical="center" wrapText="1"/>
    </xf>
    <xf numFmtId="0" fontId="29" fillId="0" borderId="4" xfId="0" applyFont="1" applyBorder="1" applyAlignment="1">
      <alignment horizontal="left" vertical="center" wrapText="1"/>
    </xf>
    <xf numFmtId="0" fontId="29" fillId="0" borderId="16" xfId="0" applyFont="1" applyBorder="1" applyAlignment="1">
      <alignment horizontal="left" vertical="center" wrapText="1"/>
    </xf>
    <xf numFmtId="0" fontId="22" fillId="14" borderId="12" xfId="0" applyFont="1" applyFill="1" applyBorder="1" applyAlignment="1">
      <alignment horizontal="left" vertical="center" wrapText="1"/>
    </xf>
    <xf numFmtId="0" fontId="22" fillId="14" borderId="4" xfId="0" applyFont="1" applyFill="1" applyBorder="1" applyAlignment="1">
      <alignment horizontal="left" vertical="center" wrapText="1"/>
    </xf>
    <xf numFmtId="0" fontId="22" fillId="14" borderId="16" xfId="0" applyFont="1" applyFill="1" applyBorder="1" applyAlignment="1">
      <alignment horizontal="left" vertical="center" wrapText="1"/>
    </xf>
    <xf numFmtId="0" fontId="22" fillId="14" borderId="12" xfId="0" applyFont="1" applyFill="1" applyBorder="1" applyAlignment="1">
      <alignment horizontal="left" vertical="center"/>
    </xf>
    <xf numFmtId="0" fontId="22" fillId="14" borderId="4" xfId="0" applyFont="1" applyFill="1" applyBorder="1" applyAlignment="1">
      <alignment horizontal="left" vertical="center"/>
    </xf>
    <xf numFmtId="0" fontId="22" fillId="14" borderId="16" xfId="0" applyFont="1" applyFill="1" applyBorder="1" applyAlignment="1">
      <alignment horizontal="left" vertical="center"/>
    </xf>
    <xf numFmtId="0" fontId="23" fillId="3" borderId="5" xfId="0" applyFont="1" applyFill="1" applyBorder="1" applyAlignment="1">
      <alignment horizontal="left" vertical="center" wrapText="1"/>
    </xf>
    <xf numFmtId="0" fontId="22" fillId="0" borderId="12" xfId="0" applyFont="1" applyBorder="1" applyAlignment="1">
      <alignment horizontal="center" vertical="center"/>
    </xf>
    <xf numFmtId="0" fontId="22" fillId="0" borderId="4" xfId="0" applyFont="1" applyBorder="1" applyAlignment="1">
      <alignment horizontal="center" vertical="center"/>
    </xf>
    <xf numFmtId="0" fontId="22" fillId="0" borderId="16" xfId="0" applyFont="1" applyBorder="1" applyAlignment="1">
      <alignment horizontal="center" vertical="center"/>
    </xf>
    <xf numFmtId="0" fontId="2" fillId="0" borderId="17" xfId="0" applyFont="1" applyBorder="1" applyAlignment="1">
      <alignment horizontal="left" vertical="center"/>
    </xf>
    <xf numFmtId="0" fontId="2" fillId="0" borderId="5" xfId="0" applyFont="1" applyBorder="1" applyAlignment="1">
      <alignment horizontal="left" vertical="center"/>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xf>
    <xf numFmtId="0" fontId="2" fillId="0" borderId="28" xfId="0" applyFont="1" applyBorder="1" applyAlignment="1">
      <alignment horizontal="left" vertical="center"/>
    </xf>
    <xf numFmtId="0" fontId="24" fillId="0" borderId="17"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28" xfId="0" applyFont="1" applyBorder="1" applyAlignment="1">
      <alignment horizontal="center"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2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28" xfId="0" applyFont="1" applyBorder="1" applyAlignment="1">
      <alignment horizontal="left" vertical="center" wrapText="1"/>
    </xf>
    <xf numFmtId="3" fontId="1" fillId="0" borderId="14" xfId="4" applyNumberFormat="1" applyFont="1" applyBorder="1" applyAlignment="1">
      <alignment horizontal="center" vertical="center"/>
    </xf>
    <xf numFmtId="3" fontId="1" fillId="0" borderId="0" xfId="4" applyNumberFormat="1" applyFont="1" applyBorder="1" applyAlignment="1">
      <alignment horizontal="center" vertical="center"/>
    </xf>
    <xf numFmtId="3" fontId="1" fillId="0" borderId="25" xfId="4" applyNumberFormat="1" applyFont="1" applyBorder="1" applyAlignment="1">
      <alignment horizontal="center" vertical="center"/>
    </xf>
    <xf numFmtId="0" fontId="2" fillId="3" borderId="12" xfId="0" applyFont="1" applyFill="1" applyBorder="1" applyAlignment="1">
      <alignment horizontal="left" vertical="center"/>
    </xf>
    <xf numFmtId="0" fontId="2" fillId="3" borderId="4" xfId="0" applyFont="1" applyFill="1" applyBorder="1" applyAlignment="1">
      <alignment horizontal="left" vertical="center"/>
    </xf>
    <xf numFmtId="0" fontId="2" fillId="3" borderId="16" xfId="0" applyFont="1" applyFill="1" applyBorder="1" applyAlignment="1">
      <alignment horizontal="left" vertical="center"/>
    </xf>
    <xf numFmtId="0" fontId="26" fillId="14" borderId="12" xfId="0" applyFont="1" applyFill="1" applyBorder="1" applyAlignment="1">
      <alignment horizontal="left" vertical="center"/>
    </xf>
    <xf numFmtId="0" fontId="26" fillId="14" borderId="16" xfId="0" applyFont="1" applyFill="1" applyBorder="1" applyAlignment="1">
      <alignment horizontal="left" vertical="center"/>
    </xf>
    <xf numFmtId="0" fontId="0" fillId="0" borderId="12" xfId="0" applyFont="1" applyBorder="1" applyAlignment="1">
      <alignment horizontal="left" vertical="center"/>
    </xf>
    <xf numFmtId="0" fontId="0" fillId="0" borderId="4" xfId="0" applyFont="1" applyBorder="1" applyAlignment="1">
      <alignment horizontal="left" vertical="center"/>
    </xf>
    <xf numFmtId="0" fontId="25" fillId="0" borderId="17" xfId="0" applyFont="1" applyBorder="1" applyAlignment="1">
      <alignment horizontal="left" vertical="center"/>
    </xf>
    <xf numFmtId="0" fontId="25" fillId="0" borderId="5" xfId="0" applyFont="1" applyBorder="1" applyAlignment="1">
      <alignment horizontal="left" vertical="center"/>
    </xf>
    <xf numFmtId="0" fontId="25" fillId="0" borderId="20" xfId="0" applyFont="1" applyBorder="1" applyAlignment="1">
      <alignment horizontal="left" vertical="center"/>
    </xf>
    <xf numFmtId="0" fontId="25" fillId="0" borderId="15" xfId="0" applyFont="1" applyBorder="1" applyAlignment="1">
      <alignment horizontal="left" vertical="center"/>
    </xf>
    <xf numFmtId="0" fontId="25" fillId="0" borderId="3" xfId="0" applyFont="1" applyBorder="1" applyAlignment="1">
      <alignment horizontal="left" vertical="center"/>
    </xf>
    <xf numFmtId="0" fontId="25" fillId="0" borderId="28" xfId="0" applyFont="1" applyBorder="1" applyAlignment="1">
      <alignment horizontal="left" vertical="center"/>
    </xf>
    <xf numFmtId="0" fontId="25" fillId="0" borderId="14" xfId="0" applyFont="1" applyBorder="1" applyAlignment="1">
      <alignment horizontal="left" vertical="center" wrapText="1"/>
    </xf>
    <xf numFmtId="0" fontId="25" fillId="0" borderId="0" xfId="0" applyFont="1" applyBorder="1" applyAlignment="1">
      <alignment horizontal="left" vertical="center" wrapText="1"/>
    </xf>
    <xf numFmtId="0" fontId="25" fillId="0" borderId="25" xfId="0" applyFont="1" applyBorder="1" applyAlignment="1">
      <alignment horizontal="left" vertical="center" wrapText="1"/>
    </xf>
    <xf numFmtId="0" fontId="26" fillId="14" borderId="14" xfId="0" applyFont="1" applyFill="1" applyBorder="1" applyAlignment="1">
      <alignment vertical="center"/>
    </xf>
    <xf numFmtId="0" fontId="26" fillId="14" borderId="25" xfId="0" applyFont="1" applyFill="1" applyBorder="1" applyAlignment="1">
      <alignment vertical="center"/>
    </xf>
    <xf numFmtId="0" fontId="2" fillId="0" borderId="14" xfId="0" applyFont="1" applyBorder="1" applyAlignment="1">
      <alignment horizontal="left" vertical="center" wrapText="1"/>
    </xf>
    <xf numFmtId="0" fontId="2" fillId="0" borderId="0" xfId="0" applyFont="1" applyBorder="1" applyAlignment="1">
      <alignment horizontal="left" vertical="center" wrapText="1"/>
    </xf>
    <xf numFmtId="0" fontId="2" fillId="0" borderId="25" xfId="0" applyFont="1" applyBorder="1" applyAlignment="1">
      <alignment horizontal="left" vertical="center" wrapText="1"/>
    </xf>
    <xf numFmtId="0" fontId="26" fillId="14" borderId="17" xfId="0" applyFont="1" applyFill="1" applyBorder="1" applyAlignment="1">
      <alignment vertical="center" wrapText="1"/>
    </xf>
    <xf numFmtId="0" fontId="26" fillId="14" borderId="20" xfId="0" applyFont="1" applyFill="1" applyBorder="1" applyAlignment="1">
      <alignment vertical="center" wrapText="1"/>
    </xf>
    <xf numFmtId="0" fontId="26" fillId="14" borderId="14" xfId="0" applyFont="1" applyFill="1" applyBorder="1" applyAlignment="1">
      <alignment vertical="center" wrapText="1"/>
    </xf>
    <xf numFmtId="0" fontId="26" fillId="14" borderId="25" xfId="0" applyFont="1" applyFill="1" applyBorder="1" applyAlignment="1">
      <alignment vertical="center" wrapText="1"/>
    </xf>
    <xf numFmtId="0" fontId="26" fillId="14" borderId="15" xfId="0" applyFont="1" applyFill="1" applyBorder="1" applyAlignment="1">
      <alignment vertical="center" wrapText="1"/>
    </xf>
    <xf numFmtId="0" fontId="26" fillId="14" borderId="28" xfId="0" applyFont="1" applyFill="1" applyBorder="1" applyAlignment="1">
      <alignment vertical="center" wrapText="1"/>
    </xf>
    <xf numFmtId="0" fontId="2" fillId="0" borderId="12"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164" fontId="30" fillId="3" borderId="12" xfId="4" applyNumberFormat="1" applyFont="1" applyFill="1" applyBorder="1" applyAlignment="1">
      <alignment horizontal="center" vertical="center"/>
    </xf>
    <xf numFmtId="164" fontId="30" fillId="3" borderId="4" xfId="4" applyNumberFormat="1" applyFont="1" applyFill="1" applyBorder="1" applyAlignment="1">
      <alignment horizontal="center" vertical="center"/>
    </xf>
    <xf numFmtId="164" fontId="30" fillId="3" borderId="16" xfId="4" applyNumberFormat="1" applyFont="1" applyFill="1" applyBorder="1" applyAlignment="1">
      <alignment horizontal="center" vertical="center"/>
    </xf>
    <xf numFmtId="0" fontId="29" fillId="0" borderId="12" xfId="0" applyFont="1" applyBorder="1" applyAlignment="1">
      <alignment horizontal="left" vertical="top" wrapText="1"/>
    </xf>
    <xf numFmtId="0" fontId="29" fillId="0" borderId="4" xfId="0" applyFont="1" applyBorder="1" applyAlignment="1">
      <alignment horizontal="left" vertical="top" wrapText="1"/>
    </xf>
    <xf numFmtId="0" fontId="29" fillId="0" borderId="16" xfId="0" applyFont="1" applyBorder="1" applyAlignment="1">
      <alignment horizontal="left" vertical="top" wrapText="1"/>
    </xf>
    <xf numFmtId="164" fontId="1" fillId="0" borderId="14" xfId="4" applyNumberFormat="1" applyFont="1" applyBorder="1" applyAlignment="1">
      <alignment horizontal="center" vertical="center"/>
    </xf>
    <xf numFmtId="164" fontId="1" fillId="0" borderId="0" xfId="4" applyNumberFormat="1" applyFont="1" applyBorder="1" applyAlignment="1">
      <alignment horizontal="center" vertical="center"/>
    </xf>
    <xf numFmtId="164" fontId="1" fillId="0" borderId="25" xfId="4" applyNumberFormat="1" applyFont="1" applyBorder="1" applyAlignment="1">
      <alignment horizontal="center" vertical="center"/>
    </xf>
    <xf numFmtId="0" fontId="34" fillId="0" borderId="17" xfId="0" applyFont="1" applyBorder="1" applyAlignment="1">
      <alignment horizontal="left" vertical="center" wrapText="1"/>
    </xf>
    <xf numFmtId="0" fontId="34" fillId="0" borderId="5" xfId="0" applyFont="1" applyBorder="1" applyAlignment="1">
      <alignment horizontal="left" vertical="center" wrapText="1"/>
    </xf>
    <xf numFmtId="0" fontId="34" fillId="0" borderId="20" xfId="0" applyFont="1" applyBorder="1" applyAlignment="1">
      <alignment horizontal="left" vertical="center" wrapText="1"/>
    </xf>
    <xf numFmtId="0" fontId="26" fillId="14" borderId="17" xfId="0" applyFont="1" applyFill="1" applyBorder="1" applyAlignment="1">
      <alignment horizontal="left" vertical="center" wrapText="1"/>
    </xf>
    <xf numFmtId="0" fontId="26" fillId="14" borderId="5" xfId="0" applyFont="1" applyFill="1" applyBorder="1" applyAlignment="1">
      <alignment horizontal="left" vertical="center" wrapText="1"/>
    </xf>
    <xf numFmtId="0" fontId="26" fillId="14" borderId="20" xfId="0" applyFont="1" applyFill="1" applyBorder="1" applyAlignment="1">
      <alignment horizontal="left" vertical="center" wrapText="1"/>
    </xf>
    <xf numFmtId="0" fontId="26" fillId="14" borderId="14" xfId="0" applyFont="1" applyFill="1" applyBorder="1" applyAlignment="1">
      <alignment horizontal="left" vertical="center" wrapText="1"/>
    </xf>
    <xf numFmtId="0" fontId="26" fillId="14" borderId="0" xfId="0" applyFont="1" applyFill="1" applyBorder="1" applyAlignment="1">
      <alignment horizontal="left" vertical="center" wrapText="1"/>
    </xf>
    <xf numFmtId="0" fontId="26" fillId="14" borderId="25" xfId="0" applyFont="1" applyFill="1" applyBorder="1" applyAlignment="1">
      <alignment horizontal="left" vertical="center" wrapText="1"/>
    </xf>
    <xf numFmtId="0" fontId="26" fillId="14" borderId="15" xfId="0" applyFont="1" applyFill="1" applyBorder="1" applyAlignment="1">
      <alignment horizontal="left" vertical="center" wrapText="1"/>
    </xf>
    <xf numFmtId="0" fontId="26" fillId="14" borderId="3" xfId="0" applyFont="1" applyFill="1" applyBorder="1" applyAlignment="1">
      <alignment horizontal="left" vertical="center" wrapText="1"/>
    </xf>
    <xf numFmtId="0" fontId="26" fillId="14" borderId="28" xfId="0" applyFont="1" applyFill="1" applyBorder="1" applyAlignment="1">
      <alignment horizontal="left" vertical="center" wrapText="1"/>
    </xf>
    <xf numFmtId="3" fontId="0" fillId="0" borderId="17" xfId="0" applyNumberFormat="1" applyBorder="1" applyAlignment="1">
      <alignment horizontal="center"/>
    </xf>
    <xf numFmtId="3" fontId="0" fillId="0" borderId="5" xfId="0" applyNumberFormat="1" applyBorder="1" applyAlignment="1">
      <alignment horizontal="center"/>
    </xf>
    <xf numFmtId="3" fontId="0" fillId="0" borderId="20" xfId="0" applyNumberFormat="1" applyBorder="1" applyAlignment="1">
      <alignment horizontal="center"/>
    </xf>
    <xf numFmtId="3" fontId="0" fillId="0" borderId="14" xfId="0" applyNumberFormat="1" applyBorder="1" applyAlignment="1">
      <alignment horizontal="center"/>
    </xf>
    <xf numFmtId="3" fontId="0" fillId="0" borderId="0" xfId="0" applyNumberFormat="1" applyBorder="1" applyAlignment="1">
      <alignment horizontal="center"/>
    </xf>
    <xf numFmtId="3" fontId="0" fillId="0" borderId="25" xfId="0" applyNumberFormat="1" applyBorder="1" applyAlignment="1">
      <alignment horizontal="center"/>
    </xf>
    <xf numFmtId="3" fontId="0" fillId="0" borderId="15" xfId="0" applyNumberFormat="1" applyBorder="1" applyAlignment="1">
      <alignment horizontal="center"/>
    </xf>
    <xf numFmtId="3" fontId="0" fillId="0" borderId="3" xfId="0" applyNumberFormat="1" applyBorder="1" applyAlignment="1">
      <alignment horizontal="center"/>
    </xf>
    <xf numFmtId="3" fontId="0" fillId="0" borderId="28" xfId="0" applyNumberFormat="1" applyBorder="1" applyAlignment="1">
      <alignment horizontal="center"/>
    </xf>
    <xf numFmtId="9" fontId="2" fillId="3" borderId="12" xfId="0" applyNumberFormat="1" applyFont="1" applyFill="1" applyBorder="1" applyAlignment="1">
      <alignment horizontal="center" vertical="center"/>
    </xf>
    <xf numFmtId="9" fontId="2" fillId="3" borderId="4" xfId="0" applyNumberFormat="1" applyFont="1" applyFill="1" applyBorder="1" applyAlignment="1">
      <alignment horizontal="center" vertical="center"/>
    </xf>
    <xf numFmtId="9" fontId="2" fillId="3" borderId="16" xfId="0" applyNumberFormat="1" applyFont="1" applyFill="1" applyBorder="1" applyAlignment="1">
      <alignment horizontal="center" vertical="center"/>
    </xf>
    <xf numFmtId="0" fontId="2" fillId="3" borderId="1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6" xfId="0" applyFont="1" applyFill="1" applyBorder="1" applyAlignment="1">
      <alignment horizontal="center" vertical="center"/>
    </xf>
    <xf numFmtId="0" fontId="37" fillId="14" borderId="12" xfId="0" applyFont="1" applyFill="1" applyBorder="1" applyAlignment="1">
      <alignment horizontal="center"/>
    </xf>
    <xf numFmtId="0" fontId="37" fillId="14" borderId="16" xfId="0" applyFont="1" applyFill="1" applyBorder="1" applyAlignment="1">
      <alignment horizontal="center"/>
    </xf>
    <xf numFmtId="3" fontId="20" fillId="3" borderId="12" xfId="0" applyNumberFormat="1" applyFont="1" applyFill="1" applyBorder="1" applyAlignment="1">
      <alignment horizontal="center"/>
    </xf>
    <xf numFmtId="3" fontId="20" fillId="3" borderId="4" xfId="0" applyNumberFormat="1" applyFont="1" applyFill="1" applyBorder="1" applyAlignment="1">
      <alignment horizontal="center"/>
    </xf>
    <xf numFmtId="3" fontId="20" fillId="3" borderId="16" xfId="0" applyNumberFormat="1" applyFont="1" applyFill="1" applyBorder="1" applyAlignment="1">
      <alignment horizontal="center"/>
    </xf>
    <xf numFmtId="0" fontId="36" fillId="3" borderId="12" xfId="0" applyFont="1" applyFill="1" applyBorder="1" applyAlignment="1">
      <alignment vertical="center"/>
    </xf>
    <xf numFmtId="0" fontId="36" fillId="3" borderId="4" xfId="0" applyFont="1" applyFill="1" applyBorder="1" applyAlignment="1">
      <alignment vertical="center"/>
    </xf>
    <xf numFmtId="0" fontId="36" fillId="3" borderId="16" xfId="0" applyFont="1" applyFill="1" applyBorder="1" applyAlignment="1">
      <alignment vertical="center"/>
    </xf>
    <xf numFmtId="0" fontId="23" fillId="3" borderId="0" xfId="0" applyFont="1" applyFill="1" applyBorder="1" applyAlignment="1">
      <alignment horizontal="left" vertical="center" wrapText="1"/>
    </xf>
    <xf numFmtId="0" fontId="22" fillId="0" borderId="12" xfId="0" applyFont="1" applyBorder="1" applyAlignment="1">
      <alignment horizontal="left" vertical="center"/>
    </xf>
    <xf numFmtId="0" fontId="22" fillId="0" borderId="4" xfId="0" applyFont="1" applyBorder="1" applyAlignment="1">
      <alignment horizontal="left" vertical="center"/>
    </xf>
    <xf numFmtId="0" fontId="22" fillId="0" borderId="16" xfId="0" applyFont="1" applyBorder="1" applyAlignment="1">
      <alignment horizontal="left" vertical="center"/>
    </xf>
    <xf numFmtId="0" fontId="35" fillId="3" borderId="12" xfId="0" applyFont="1" applyFill="1" applyBorder="1" applyAlignment="1">
      <alignment horizontal="left" vertical="center"/>
    </xf>
    <xf numFmtId="0" fontId="35" fillId="3" borderId="4" xfId="0" applyFont="1" applyFill="1" applyBorder="1" applyAlignment="1">
      <alignment horizontal="left" vertical="center"/>
    </xf>
    <xf numFmtId="0" fontId="35" fillId="3" borderId="16" xfId="0" applyFont="1" applyFill="1" applyBorder="1" applyAlignment="1">
      <alignment horizontal="left" vertical="center"/>
    </xf>
    <xf numFmtId="0" fontId="36" fillId="3" borderId="12" xfId="0" applyFont="1" applyFill="1" applyBorder="1" applyAlignment="1">
      <alignment horizontal="left" vertical="center"/>
    </xf>
    <xf numFmtId="0" fontId="36" fillId="3" borderId="4" xfId="0" applyFont="1" applyFill="1" applyBorder="1" applyAlignment="1">
      <alignment horizontal="left" vertical="center"/>
    </xf>
    <xf numFmtId="0" fontId="36" fillId="3" borderId="16" xfId="0" applyFont="1" applyFill="1" applyBorder="1" applyAlignment="1">
      <alignment horizontal="left" vertical="center"/>
    </xf>
    <xf numFmtId="0" fontId="35" fillId="3" borderId="12" xfId="0" applyFont="1" applyFill="1" applyBorder="1" applyAlignment="1">
      <alignment horizontal="left"/>
    </xf>
    <xf numFmtId="0" fontId="35" fillId="3" borderId="4" xfId="0" applyFont="1" applyFill="1" applyBorder="1" applyAlignment="1">
      <alignment horizontal="left"/>
    </xf>
    <xf numFmtId="0" fontId="35" fillId="3" borderId="16" xfId="0" applyFont="1" applyFill="1" applyBorder="1" applyAlignment="1">
      <alignment horizontal="left"/>
    </xf>
    <xf numFmtId="0" fontId="34" fillId="3" borderId="12" xfId="0" applyFont="1" applyFill="1" applyBorder="1" applyAlignment="1">
      <alignment horizontal="center" vertical="center"/>
    </xf>
    <xf numFmtId="0" fontId="34" fillId="3" borderId="4" xfId="0" applyFont="1" applyFill="1" applyBorder="1" applyAlignment="1">
      <alignment horizontal="center" vertical="center"/>
    </xf>
    <xf numFmtId="0" fontId="34" fillId="3" borderId="16" xfId="0" applyFont="1" applyFill="1" applyBorder="1" applyAlignment="1">
      <alignment horizontal="center" vertical="center"/>
    </xf>
    <xf numFmtId="0" fontId="23" fillId="3" borderId="12" xfId="0" applyFont="1" applyFill="1" applyBorder="1" applyAlignment="1">
      <alignment horizontal="left" vertical="center" wrapText="1"/>
    </xf>
    <xf numFmtId="0" fontId="23" fillId="3" borderId="4" xfId="0" applyFont="1" applyFill="1" applyBorder="1" applyAlignment="1">
      <alignment horizontal="left" vertical="center" wrapText="1"/>
    </xf>
    <xf numFmtId="0" fontId="23" fillId="3" borderId="16" xfId="0" applyFont="1" applyFill="1" applyBorder="1" applyAlignment="1">
      <alignment horizontal="left" vertical="center" wrapText="1"/>
    </xf>
    <xf numFmtId="0" fontId="26" fillId="14" borderId="12" xfId="0" applyFont="1" applyFill="1" applyBorder="1" applyAlignment="1">
      <alignment horizontal="center" vertical="center"/>
    </xf>
    <xf numFmtId="0" fontId="26" fillId="14" borderId="16" xfId="0" applyFont="1" applyFill="1" applyBorder="1" applyAlignment="1">
      <alignment horizontal="center" vertical="center"/>
    </xf>
    <xf numFmtId="1" fontId="1" fillId="0" borderId="12" xfId="4" applyNumberFormat="1" applyFont="1" applyBorder="1" applyAlignment="1">
      <alignment horizontal="center"/>
    </xf>
    <xf numFmtId="1" fontId="1" fillId="0" borderId="4" xfId="4" applyNumberFormat="1" applyFont="1" applyBorder="1" applyAlignment="1">
      <alignment horizontal="center"/>
    </xf>
    <xf numFmtId="1" fontId="1" fillId="0" borderId="16" xfId="4" applyNumberFormat="1" applyFont="1" applyBorder="1" applyAlignment="1">
      <alignment horizontal="center"/>
    </xf>
    <xf numFmtId="1" fontId="2" fillId="3" borderId="12" xfId="4" applyNumberFormat="1" applyFont="1" applyFill="1" applyBorder="1" applyAlignment="1">
      <alignment horizontal="center" vertical="center"/>
    </xf>
    <xf numFmtId="1" fontId="2" fillId="3" borderId="4" xfId="4" applyNumberFormat="1" applyFont="1" applyFill="1" applyBorder="1" applyAlignment="1">
      <alignment horizontal="center" vertical="center"/>
    </xf>
    <xf numFmtId="1" fontId="2" fillId="3" borderId="16" xfId="4" applyNumberFormat="1" applyFont="1" applyFill="1" applyBorder="1" applyAlignment="1">
      <alignment horizontal="center" vertical="center"/>
    </xf>
    <xf numFmtId="3" fontId="11" fillId="3" borderId="12" xfId="0" applyNumberFormat="1" applyFont="1" applyFill="1" applyBorder="1" applyAlignment="1">
      <alignment horizontal="center"/>
    </xf>
    <xf numFmtId="3" fontId="11" fillId="3" borderId="4" xfId="0" applyNumberFormat="1" applyFont="1" applyFill="1" applyBorder="1" applyAlignment="1">
      <alignment horizontal="center"/>
    </xf>
    <xf numFmtId="3" fontId="11" fillId="3" borderId="16" xfId="0" applyNumberFormat="1" applyFont="1" applyFill="1" applyBorder="1" applyAlignment="1">
      <alignment horizontal="center"/>
    </xf>
    <xf numFmtId="0" fontId="34" fillId="0" borderId="12" xfId="0" applyFont="1" applyBorder="1" applyAlignment="1">
      <alignment horizontal="center" vertical="center"/>
    </xf>
    <xf numFmtId="0" fontId="34" fillId="0" borderId="4" xfId="0" applyFont="1" applyBorder="1" applyAlignment="1">
      <alignment horizontal="center" vertical="center"/>
    </xf>
    <xf numFmtId="0" fontId="34" fillId="0" borderId="16" xfId="0" applyFont="1" applyBorder="1" applyAlignment="1">
      <alignment horizontal="center" vertical="center"/>
    </xf>
    <xf numFmtId="0" fontId="23" fillId="0" borderId="0" xfId="0" applyFont="1" applyBorder="1" applyAlignment="1">
      <alignment horizontal="left" vertical="center" wrapText="1"/>
    </xf>
    <xf numFmtId="0" fontId="23" fillId="0" borderId="25" xfId="0" applyFont="1" applyBorder="1" applyAlignment="1">
      <alignment horizontal="left" vertical="center" wrapText="1"/>
    </xf>
    <xf numFmtId="1" fontId="2" fillId="0" borderId="12" xfId="0" applyNumberFormat="1" applyFont="1" applyBorder="1" applyAlignment="1">
      <alignment horizontal="center"/>
    </xf>
    <xf numFmtId="1" fontId="2" fillId="0" borderId="4" xfId="0" applyNumberFormat="1" applyFont="1" applyBorder="1" applyAlignment="1">
      <alignment horizontal="center"/>
    </xf>
    <xf numFmtId="1" fontId="2" fillId="0" borderId="16" xfId="0" applyNumberFormat="1" applyFont="1" applyBorder="1" applyAlignment="1">
      <alignment horizontal="center"/>
    </xf>
    <xf numFmtId="0" fontId="38" fillId="14" borderId="17" xfId="2" applyFont="1" applyFill="1" applyBorder="1" applyAlignment="1" applyProtection="1">
      <alignment horizontal="center" vertical="center"/>
    </xf>
    <xf numFmtId="0" fontId="38" fillId="14" borderId="5" xfId="2" applyFont="1" applyFill="1" applyBorder="1" applyAlignment="1" applyProtection="1">
      <alignment horizontal="center" vertical="center"/>
    </xf>
    <xf numFmtId="0" fontId="38" fillId="14" borderId="20" xfId="2" applyFont="1" applyFill="1" applyBorder="1" applyAlignment="1" applyProtection="1">
      <alignment horizontal="center" vertical="center"/>
    </xf>
    <xf numFmtId="0" fontId="38" fillId="14" borderId="14" xfId="2" applyFont="1" applyFill="1" applyBorder="1" applyAlignment="1" applyProtection="1">
      <alignment horizontal="center" vertical="center"/>
    </xf>
    <xf numFmtId="0" fontId="38" fillId="14" borderId="0" xfId="2" applyFont="1" applyFill="1" applyBorder="1" applyAlignment="1" applyProtection="1">
      <alignment horizontal="center" vertical="center"/>
    </xf>
    <xf numFmtId="0" fontId="38" fillId="14" borderId="25" xfId="2" applyFont="1" applyFill="1" applyBorder="1" applyAlignment="1" applyProtection="1">
      <alignment horizontal="center" vertical="center"/>
    </xf>
    <xf numFmtId="0" fontId="38" fillId="14" borderId="15" xfId="2" applyFont="1" applyFill="1" applyBorder="1" applyAlignment="1" applyProtection="1">
      <alignment horizontal="center" vertical="center"/>
    </xf>
    <xf numFmtId="0" fontId="38" fillId="14" borderId="3" xfId="2" applyFont="1" applyFill="1" applyBorder="1" applyAlignment="1" applyProtection="1">
      <alignment horizontal="center" vertical="center"/>
    </xf>
    <xf numFmtId="0" fontId="38" fillId="14" borderId="28" xfId="2" applyFont="1" applyFill="1" applyBorder="1" applyAlignment="1" applyProtection="1">
      <alignment horizontal="center" vertical="center"/>
    </xf>
    <xf numFmtId="0" fontId="38" fillId="14" borderId="12" xfId="2" applyFont="1" applyFill="1" applyBorder="1" applyAlignment="1" applyProtection="1">
      <alignment horizontal="center" vertical="center"/>
    </xf>
    <xf numFmtId="0" fontId="38" fillId="14" borderId="4" xfId="2" applyFont="1" applyFill="1" applyBorder="1" applyAlignment="1" applyProtection="1">
      <alignment horizontal="center" vertical="center"/>
    </xf>
    <xf numFmtId="0" fontId="38" fillId="14" borderId="16" xfId="2" applyFont="1" applyFill="1" applyBorder="1" applyAlignment="1" applyProtection="1">
      <alignment horizontal="center" vertical="center"/>
    </xf>
    <xf numFmtId="0" fontId="38" fillId="14" borderId="12" xfId="2" applyFont="1" applyFill="1" applyBorder="1" applyAlignment="1" applyProtection="1">
      <alignment horizontal="center" vertical="center" wrapText="1"/>
    </xf>
    <xf numFmtId="0" fontId="38" fillId="14" borderId="4" xfId="2" applyFont="1" applyFill="1" applyBorder="1" applyAlignment="1" applyProtection="1">
      <alignment horizontal="center" vertical="center" wrapText="1"/>
    </xf>
    <xf numFmtId="0" fontId="38" fillId="14" borderId="16" xfId="2" applyFont="1" applyFill="1" applyBorder="1" applyAlignment="1" applyProtection="1">
      <alignment horizontal="center" vertical="center" wrapText="1"/>
    </xf>
    <xf numFmtId="0" fontId="29" fillId="14" borderId="12" xfId="2" applyFont="1" applyFill="1" applyBorder="1" applyAlignment="1" applyProtection="1">
      <alignment horizontal="left" vertical="center"/>
    </xf>
    <xf numFmtId="0" fontId="29" fillId="14" borderId="4" xfId="2" applyFont="1" applyFill="1" applyBorder="1" applyAlignment="1" applyProtection="1">
      <alignment horizontal="left" vertical="center"/>
    </xf>
    <xf numFmtId="0" fontId="29" fillId="14" borderId="16" xfId="2" applyFont="1" applyFill="1" applyBorder="1" applyAlignment="1" applyProtection="1">
      <alignment horizontal="left" vertical="center"/>
    </xf>
    <xf numFmtId="4" fontId="20" fillId="0" borderId="12" xfId="2" applyNumberFormat="1" applyFont="1" applyFill="1" applyBorder="1" applyAlignment="1" applyProtection="1">
      <alignment horizontal="left" vertical="center"/>
    </xf>
    <xf numFmtId="4" fontId="20" fillId="0" borderId="16" xfId="2" applyNumberFormat="1" applyFont="1" applyFill="1" applyBorder="1" applyAlignment="1" applyProtection="1">
      <alignment horizontal="left" vertical="center"/>
    </xf>
    <xf numFmtId="0" fontId="38" fillId="14" borderId="12" xfId="2" applyFont="1" applyFill="1" applyBorder="1" applyAlignment="1" applyProtection="1">
      <alignment horizontal="left" vertical="center"/>
    </xf>
    <xf numFmtId="0" fontId="38" fillId="14" borderId="4" xfId="2" applyFont="1" applyFill="1" applyBorder="1" applyAlignment="1" applyProtection="1">
      <alignment horizontal="left" vertical="center"/>
    </xf>
    <xf numFmtId="0" fontId="38" fillId="14" borderId="16" xfId="2" applyFont="1" applyFill="1" applyBorder="1" applyAlignment="1" applyProtection="1">
      <alignment horizontal="left" vertical="center"/>
    </xf>
    <xf numFmtId="0" fontId="23" fillId="3" borderId="17" xfId="0" applyFont="1" applyFill="1" applyBorder="1" applyAlignment="1" applyProtection="1">
      <alignment horizontal="left" wrapText="1"/>
    </xf>
    <xf numFmtId="0" fontId="23" fillId="3" borderId="5" xfId="0" applyFont="1" applyFill="1" applyBorder="1" applyAlignment="1" applyProtection="1">
      <alignment horizontal="left" wrapText="1"/>
    </xf>
    <xf numFmtId="0" fontId="23" fillId="3" borderId="20" xfId="0" applyFont="1" applyFill="1" applyBorder="1" applyAlignment="1" applyProtection="1">
      <alignment horizontal="left" wrapText="1"/>
    </xf>
    <xf numFmtId="0" fontId="23" fillId="3" borderId="14" xfId="0" applyFont="1" applyFill="1" applyBorder="1" applyAlignment="1" applyProtection="1">
      <alignment horizontal="left" wrapText="1"/>
    </xf>
    <xf numFmtId="0" fontId="23" fillId="3" borderId="0" xfId="0" applyFont="1" applyFill="1" applyBorder="1" applyAlignment="1" applyProtection="1">
      <alignment horizontal="left" wrapText="1"/>
    </xf>
    <xf numFmtId="0" fontId="23" fillId="3" borderId="25" xfId="0" applyFont="1" applyFill="1" applyBorder="1" applyAlignment="1" applyProtection="1">
      <alignment horizontal="left" wrapText="1"/>
    </xf>
    <xf numFmtId="0" fontId="23" fillId="3" borderId="15" xfId="0" applyFont="1" applyFill="1" applyBorder="1" applyAlignment="1" applyProtection="1">
      <alignment horizontal="left" wrapText="1"/>
    </xf>
    <xf numFmtId="0" fontId="23" fillId="3" borderId="3" xfId="0" applyFont="1" applyFill="1" applyBorder="1" applyAlignment="1" applyProtection="1">
      <alignment horizontal="left" wrapText="1"/>
    </xf>
    <xf numFmtId="0" fontId="23" fillId="3" borderId="28" xfId="0" applyFont="1" applyFill="1" applyBorder="1" applyAlignment="1" applyProtection="1">
      <alignment horizontal="left" wrapText="1"/>
    </xf>
    <xf numFmtId="0" fontId="23" fillId="0" borderId="17" xfId="0" applyFont="1" applyBorder="1" applyAlignment="1" applyProtection="1">
      <alignment horizontal="left" vertical="center" wrapText="1"/>
    </xf>
    <xf numFmtId="0" fontId="23" fillId="0" borderId="5" xfId="0" applyFont="1" applyBorder="1" applyAlignment="1" applyProtection="1">
      <alignment horizontal="left" vertical="center" wrapText="1"/>
    </xf>
    <xf numFmtId="0" fontId="23" fillId="0" borderId="20" xfId="0" applyFont="1" applyBorder="1" applyAlignment="1" applyProtection="1">
      <alignment horizontal="left" vertical="center" wrapText="1"/>
    </xf>
    <xf numFmtId="0" fontId="23" fillId="0" borderId="14"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23" fillId="0" borderId="25" xfId="0" applyFont="1" applyBorder="1" applyAlignment="1" applyProtection="1">
      <alignment horizontal="left" vertical="center" wrapText="1"/>
    </xf>
    <xf numFmtId="0" fontId="23" fillId="0" borderId="15" xfId="0" applyFont="1" applyBorder="1" applyAlignment="1" applyProtection="1">
      <alignment horizontal="left" vertical="center" wrapText="1"/>
    </xf>
    <xf numFmtId="0" fontId="23" fillId="0" borderId="3" xfId="0" applyFont="1" applyBorder="1" applyAlignment="1" applyProtection="1">
      <alignment horizontal="left" vertical="center" wrapText="1"/>
    </xf>
    <xf numFmtId="0" fontId="23" fillId="0" borderId="28" xfId="0" applyFont="1" applyBorder="1" applyAlignment="1" applyProtection="1">
      <alignment horizontal="left" vertical="center" wrapText="1"/>
    </xf>
    <xf numFmtId="0" fontId="34" fillId="0" borderId="12" xfId="0" applyFont="1" applyBorder="1" applyAlignment="1" applyProtection="1">
      <alignment horizontal="center"/>
    </xf>
    <xf numFmtId="0" fontId="34" fillId="0" borderId="4" xfId="0" applyFont="1" applyBorder="1" applyAlignment="1" applyProtection="1">
      <alignment horizontal="center"/>
    </xf>
    <xf numFmtId="0" fontId="34" fillId="0" borderId="16" xfId="0" applyFont="1" applyBorder="1" applyAlignment="1" applyProtection="1">
      <alignment horizontal="center"/>
    </xf>
    <xf numFmtId="0" fontId="34" fillId="0" borderId="12" xfId="0" applyFont="1" applyBorder="1" applyAlignment="1" applyProtection="1">
      <alignment horizontal="center" vertical="center"/>
    </xf>
    <xf numFmtId="0" fontId="34" fillId="0" borderId="4" xfId="0" applyFont="1" applyBorder="1" applyAlignment="1" applyProtection="1">
      <alignment horizontal="center" vertical="center"/>
    </xf>
    <xf numFmtId="0" fontId="34" fillId="0" borderId="16" xfId="0" applyFont="1" applyBorder="1" applyAlignment="1" applyProtection="1">
      <alignment horizontal="center" vertical="center"/>
    </xf>
    <xf numFmtId="0" fontId="26" fillId="0" borderId="17" xfId="0" applyFont="1" applyBorder="1" applyAlignment="1" applyProtection="1">
      <alignment horizontal="center" vertical="center"/>
    </xf>
    <xf numFmtId="0" fontId="26" fillId="0" borderId="5" xfId="0" applyFont="1" applyBorder="1" applyAlignment="1" applyProtection="1">
      <alignment horizontal="center" vertical="center"/>
    </xf>
    <xf numFmtId="0" fontId="26" fillId="0" borderId="20" xfId="0" applyFont="1" applyBorder="1" applyAlignment="1" applyProtection="1">
      <alignment horizontal="center" vertical="center"/>
    </xf>
    <xf numFmtId="0" fontId="26" fillId="0" borderId="15" xfId="0" applyFont="1" applyBorder="1" applyAlignment="1" applyProtection="1">
      <alignment horizontal="center" vertical="center"/>
    </xf>
    <xf numFmtId="0" fontId="26" fillId="0" borderId="3" xfId="0" applyFont="1" applyBorder="1" applyAlignment="1" applyProtection="1">
      <alignment horizontal="center" vertical="center"/>
    </xf>
    <xf numFmtId="0" fontId="26" fillId="0" borderId="28" xfId="0" applyFont="1" applyBorder="1" applyAlignment="1" applyProtection="1">
      <alignment horizontal="center" vertical="center"/>
    </xf>
    <xf numFmtId="0" fontId="26" fillId="14" borderId="17" xfId="0" applyFont="1" applyFill="1" applyBorder="1" applyAlignment="1" applyProtection="1">
      <alignment horizontal="center"/>
    </xf>
    <xf numFmtId="0" fontId="26" fillId="14" borderId="5" xfId="0" applyFont="1" applyFill="1" applyBorder="1" applyAlignment="1" applyProtection="1">
      <alignment horizontal="center"/>
    </xf>
    <xf numFmtId="0" fontId="26" fillId="14" borderId="20" xfId="0" applyFont="1" applyFill="1" applyBorder="1" applyAlignment="1" applyProtection="1">
      <alignment horizontal="center"/>
    </xf>
    <xf numFmtId="0" fontId="26" fillId="14" borderId="15" xfId="0" applyFont="1" applyFill="1" applyBorder="1" applyAlignment="1" applyProtection="1">
      <alignment horizontal="center"/>
    </xf>
    <xf numFmtId="0" fontId="26" fillId="14" borderId="3" xfId="0" applyFont="1" applyFill="1" applyBorder="1" applyAlignment="1" applyProtection="1">
      <alignment horizontal="center"/>
    </xf>
    <xf numFmtId="0" fontId="26" fillId="14" borderId="28" xfId="0" applyFont="1" applyFill="1" applyBorder="1" applyAlignment="1" applyProtection="1">
      <alignment horizontal="center"/>
    </xf>
    <xf numFmtId="0" fontId="23" fillId="0" borderId="7" xfId="0" applyFont="1" applyBorder="1" applyAlignment="1" applyProtection="1">
      <alignment horizontal="left" vertical="center"/>
    </xf>
    <xf numFmtId="0" fontId="26" fillId="14" borderId="7" xfId="0" applyFont="1" applyFill="1" applyBorder="1" applyAlignment="1" applyProtection="1">
      <alignment horizontal="center"/>
    </xf>
    <xf numFmtId="0" fontId="26" fillId="0" borderId="7" xfId="0" applyFont="1" applyBorder="1" applyAlignment="1" applyProtection="1">
      <alignment horizontal="center" vertical="center"/>
    </xf>
    <xf numFmtId="0" fontId="23" fillId="0" borderId="17" xfId="0" applyFont="1" applyBorder="1" applyAlignment="1" applyProtection="1">
      <alignment horizontal="left" vertical="center"/>
    </xf>
    <xf numFmtId="0" fontId="23" fillId="0" borderId="5" xfId="0" applyFont="1" applyBorder="1" applyAlignment="1" applyProtection="1">
      <alignment horizontal="left" vertical="center"/>
    </xf>
    <xf numFmtId="0" fontId="23" fillId="0" borderId="20" xfId="0" applyFont="1" applyBorder="1" applyAlignment="1" applyProtection="1">
      <alignment horizontal="left" vertical="center"/>
    </xf>
    <xf numFmtId="0" fontId="23" fillId="0" borderId="15"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28" xfId="0" applyFont="1" applyBorder="1" applyAlignment="1" applyProtection="1">
      <alignment horizontal="left" vertical="center"/>
    </xf>
  </cellXfs>
  <cellStyles count="628">
    <cellStyle name="Hipervínculo" xfId="5" builtinId="8"/>
    <cellStyle name="Millares" xfId="4" builtinId="3"/>
    <cellStyle name="Millares 2" xfId="7"/>
    <cellStyle name="Millares 2 2" xfId="624"/>
    <cellStyle name="Millares 3" xfId="6"/>
    <cellStyle name="Normal" xfId="0" builtinId="0"/>
    <cellStyle name="Normal 10" xfId="15"/>
    <cellStyle name="Normal 10 10" xfId="16"/>
    <cellStyle name="Normal 10 11" xfId="17"/>
    <cellStyle name="Normal 10 12" xfId="18"/>
    <cellStyle name="Normal 10 13" xfId="19"/>
    <cellStyle name="Normal 10 14" xfId="20"/>
    <cellStyle name="Normal 10 15" xfId="21"/>
    <cellStyle name="Normal 10 16" xfId="22"/>
    <cellStyle name="Normal 10 17" xfId="23"/>
    <cellStyle name="Normal 10 18" xfId="24"/>
    <cellStyle name="Normal 10 19" xfId="25"/>
    <cellStyle name="Normal 10 2" xfId="26"/>
    <cellStyle name="Normal 10 20" xfId="27"/>
    <cellStyle name="Normal 10 3" xfId="28"/>
    <cellStyle name="Normal 10 4" xfId="29"/>
    <cellStyle name="Normal 10 5" xfId="30"/>
    <cellStyle name="Normal 10 6" xfId="31"/>
    <cellStyle name="Normal 10 7" xfId="32"/>
    <cellStyle name="Normal 10 8" xfId="33"/>
    <cellStyle name="Normal 10 9" xfId="34"/>
    <cellStyle name="Normal 11" xfId="35"/>
    <cellStyle name="Normal 11 10" xfId="36"/>
    <cellStyle name="Normal 11 11" xfId="37"/>
    <cellStyle name="Normal 11 12" xfId="38"/>
    <cellStyle name="Normal 11 13" xfId="39"/>
    <cellStyle name="Normal 11 14" xfId="40"/>
    <cellStyle name="Normal 11 15" xfId="41"/>
    <cellStyle name="Normal 11 16" xfId="42"/>
    <cellStyle name="Normal 11 17" xfId="43"/>
    <cellStyle name="Normal 11 18" xfId="44"/>
    <cellStyle name="Normal 11 19" xfId="45"/>
    <cellStyle name="Normal 11 2" xfId="46"/>
    <cellStyle name="Normal 11 20" xfId="47"/>
    <cellStyle name="Normal 11 3" xfId="48"/>
    <cellStyle name="Normal 11 4" xfId="49"/>
    <cellStyle name="Normal 11 5" xfId="50"/>
    <cellStyle name="Normal 11 6" xfId="51"/>
    <cellStyle name="Normal 11 7" xfId="52"/>
    <cellStyle name="Normal 11 8" xfId="53"/>
    <cellStyle name="Normal 11 9" xfId="54"/>
    <cellStyle name="Normal 12" xfId="55"/>
    <cellStyle name="Normal 12 10" xfId="56"/>
    <cellStyle name="Normal 12 11" xfId="57"/>
    <cellStyle name="Normal 12 12" xfId="58"/>
    <cellStyle name="Normal 12 13" xfId="59"/>
    <cellStyle name="Normal 12 14" xfId="60"/>
    <cellStyle name="Normal 12 15" xfId="61"/>
    <cellStyle name="Normal 12 16" xfId="62"/>
    <cellStyle name="Normal 12 17" xfId="63"/>
    <cellStyle name="Normal 12 18" xfId="64"/>
    <cellStyle name="Normal 12 19" xfId="65"/>
    <cellStyle name="Normal 12 2" xfId="66"/>
    <cellStyle name="Normal 12 20" xfId="67"/>
    <cellStyle name="Normal 12 3" xfId="68"/>
    <cellStyle name="Normal 12 4" xfId="69"/>
    <cellStyle name="Normal 12 5" xfId="70"/>
    <cellStyle name="Normal 12 6" xfId="71"/>
    <cellStyle name="Normal 12 7" xfId="72"/>
    <cellStyle name="Normal 12 8" xfId="73"/>
    <cellStyle name="Normal 12 9" xfId="74"/>
    <cellStyle name="Normal 15" xfId="75"/>
    <cellStyle name="Normal 15 10" xfId="76"/>
    <cellStyle name="Normal 15 11" xfId="77"/>
    <cellStyle name="Normal 15 12" xfId="78"/>
    <cellStyle name="Normal 15 13" xfId="79"/>
    <cellStyle name="Normal 15 14" xfId="80"/>
    <cellStyle name="Normal 15 15" xfId="81"/>
    <cellStyle name="Normal 15 16" xfId="82"/>
    <cellStyle name="Normal 15 17" xfId="83"/>
    <cellStyle name="Normal 15 18" xfId="84"/>
    <cellStyle name="Normal 15 19" xfId="85"/>
    <cellStyle name="Normal 15 2" xfId="86"/>
    <cellStyle name="Normal 15 20" xfId="87"/>
    <cellStyle name="Normal 15 3" xfId="88"/>
    <cellStyle name="Normal 15 4" xfId="89"/>
    <cellStyle name="Normal 15 5" xfId="90"/>
    <cellStyle name="Normal 15 6" xfId="91"/>
    <cellStyle name="Normal 15 7" xfId="92"/>
    <cellStyle name="Normal 15 8" xfId="93"/>
    <cellStyle name="Normal 15 9" xfId="94"/>
    <cellStyle name="Normal 16" xfId="95"/>
    <cellStyle name="Normal 16 10" xfId="96"/>
    <cellStyle name="Normal 16 11" xfId="97"/>
    <cellStyle name="Normal 16 12" xfId="98"/>
    <cellStyle name="Normal 16 13" xfId="99"/>
    <cellStyle name="Normal 16 14" xfId="100"/>
    <cellStyle name="Normal 16 15" xfId="101"/>
    <cellStyle name="Normal 16 16" xfId="102"/>
    <cellStyle name="Normal 16 17" xfId="103"/>
    <cellStyle name="Normal 16 18" xfId="104"/>
    <cellStyle name="Normal 16 19" xfId="105"/>
    <cellStyle name="Normal 16 2" xfId="106"/>
    <cellStyle name="Normal 16 20" xfId="107"/>
    <cellStyle name="Normal 16 3" xfId="108"/>
    <cellStyle name="Normal 16 4" xfId="109"/>
    <cellStyle name="Normal 16 5" xfId="110"/>
    <cellStyle name="Normal 16 6" xfId="111"/>
    <cellStyle name="Normal 16 7" xfId="112"/>
    <cellStyle name="Normal 16 8" xfId="113"/>
    <cellStyle name="Normal 16 9" xfId="114"/>
    <cellStyle name="Normal 18" xfId="115"/>
    <cellStyle name="Normal 18 10" xfId="116"/>
    <cellStyle name="Normal 18 11" xfId="117"/>
    <cellStyle name="Normal 18 12" xfId="118"/>
    <cellStyle name="Normal 18 13" xfId="119"/>
    <cellStyle name="Normal 18 14" xfId="120"/>
    <cellStyle name="Normal 18 15" xfId="121"/>
    <cellStyle name="Normal 18 16" xfId="122"/>
    <cellStyle name="Normal 18 17" xfId="123"/>
    <cellStyle name="Normal 18 18" xfId="124"/>
    <cellStyle name="Normal 18 19" xfId="125"/>
    <cellStyle name="Normal 18 2" xfId="126"/>
    <cellStyle name="Normal 18 20" xfId="127"/>
    <cellStyle name="Normal 18 3" xfId="128"/>
    <cellStyle name="Normal 18 4" xfId="129"/>
    <cellStyle name="Normal 18 5" xfId="130"/>
    <cellStyle name="Normal 18 6" xfId="131"/>
    <cellStyle name="Normal 18 7" xfId="132"/>
    <cellStyle name="Normal 18 8" xfId="133"/>
    <cellStyle name="Normal 18 9" xfId="134"/>
    <cellStyle name="Normal 19" xfId="135"/>
    <cellStyle name="Normal 19 10" xfId="136"/>
    <cellStyle name="Normal 19 11" xfId="137"/>
    <cellStyle name="Normal 19 12" xfId="138"/>
    <cellStyle name="Normal 19 13" xfId="139"/>
    <cellStyle name="Normal 19 14" xfId="140"/>
    <cellStyle name="Normal 19 15" xfId="141"/>
    <cellStyle name="Normal 19 16" xfId="142"/>
    <cellStyle name="Normal 19 17" xfId="143"/>
    <cellStyle name="Normal 19 18" xfId="144"/>
    <cellStyle name="Normal 19 19" xfId="145"/>
    <cellStyle name="Normal 19 2" xfId="146"/>
    <cellStyle name="Normal 19 20" xfId="147"/>
    <cellStyle name="Normal 19 3" xfId="148"/>
    <cellStyle name="Normal 19 4" xfId="149"/>
    <cellStyle name="Normal 19 5" xfId="150"/>
    <cellStyle name="Normal 19 6" xfId="151"/>
    <cellStyle name="Normal 19 7" xfId="152"/>
    <cellStyle name="Normal 19 8" xfId="153"/>
    <cellStyle name="Normal 19 9" xfId="154"/>
    <cellStyle name="Normal 2" xfId="2"/>
    <cellStyle name="Normal 2 10" xfId="155"/>
    <cellStyle name="Normal 2 10 10" xfId="156"/>
    <cellStyle name="Normal 2 10 11" xfId="157"/>
    <cellStyle name="Normal 2 10 12" xfId="158"/>
    <cellStyle name="Normal 2 10 13" xfId="159"/>
    <cellStyle name="Normal 2 10 14" xfId="160"/>
    <cellStyle name="Normal 2 10 15" xfId="161"/>
    <cellStyle name="Normal 2 10 16" xfId="162"/>
    <cellStyle name="Normal 2 10 17" xfId="163"/>
    <cellStyle name="Normal 2 10 18" xfId="164"/>
    <cellStyle name="Normal 2 10 19" xfId="165"/>
    <cellStyle name="Normal 2 10 2" xfId="166"/>
    <cellStyle name="Normal 2 10 20" xfId="167"/>
    <cellStyle name="Normal 2 10 3" xfId="168"/>
    <cellStyle name="Normal 2 10 4" xfId="169"/>
    <cellStyle name="Normal 2 10 5" xfId="170"/>
    <cellStyle name="Normal 2 10 6" xfId="171"/>
    <cellStyle name="Normal 2 10 7" xfId="172"/>
    <cellStyle name="Normal 2 10 8" xfId="173"/>
    <cellStyle name="Normal 2 10 9" xfId="174"/>
    <cellStyle name="Normal 2 11" xfId="175"/>
    <cellStyle name="Normal 2 11 10" xfId="176"/>
    <cellStyle name="Normal 2 11 11" xfId="177"/>
    <cellStyle name="Normal 2 11 12" xfId="178"/>
    <cellStyle name="Normal 2 11 13" xfId="179"/>
    <cellStyle name="Normal 2 11 14" xfId="180"/>
    <cellStyle name="Normal 2 11 15" xfId="181"/>
    <cellStyle name="Normal 2 11 16" xfId="182"/>
    <cellStyle name="Normal 2 11 17" xfId="183"/>
    <cellStyle name="Normal 2 11 18" xfId="184"/>
    <cellStyle name="Normal 2 11 19" xfId="185"/>
    <cellStyle name="Normal 2 11 2" xfId="186"/>
    <cellStyle name="Normal 2 11 20" xfId="187"/>
    <cellStyle name="Normal 2 11 3" xfId="188"/>
    <cellStyle name="Normal 2 11 4" xfId="189"/>
    <cellStyle name="Normal 2 11 5" xfId="190"/>
    <cellStyle name="Normal 2 11 6" xfId="191"/>
    <cellStyle name="Normal 2 11 7" xfId="192"/>
    <cellStyle name="Normal 2 11 8" xfId="193"/>
    <cellStyle name="Normal 2 11 9" xfId="194"/>
    <cellStyle name="Normal 2 12" xfId="195"/>
    <cellStyle name="Normal 2 12 10" xfId="196"/>
    <cellStyle name="Normal 2 12 11" xfId="197"/>
    <cellStyle name="Normal 2 12 12" xfId="198"/>
    <cellStyle name="Normal 2 12 13" xfId="199"/>
    <cellStyle name="Normal 2 12 14" xfId="200"/>
    <cellStyle name="Normal 2 12 15" xfId="201"/>
    <cellStyle name="Normal 2 12 16" xfId="202"/>
    <cellStyle name="Normal 2 12 17" xfId="203"/>
    <cellStyle name="Normal 2 12 18" xfId="204"/>
    <cellStyle name="Normal 2 12 19" xfId="205"/>
    <cellStyle name="Normal 2 12 2" xfId="206"/>
    <cellStyle name="Normal 2 12 20" xfId="207"/>
    <cellStyle name="Normal 2 12 3" xfId="208"/>
    <cellStyle name="Normal 2 12 4" xfId="209"/>
    <cellStyle name="Normal 2 12 5" xfId="210"/>
    <cellStyle name="Normal 2 12 6" xfId="211"/>
    <cellStyle name="Normal 2 12 7" xfId="212"/>
    <cellStyle name="Normal 2 12 8" xfId="213"/>
    <cellStyle name="Normal 2 12 9" xfId="214"/>
    <cellStyle name="Normal 2 13" xfId="215"/>
    <cellStyle name="Normal 2 13 10" xfId="216"/>
    <cellStyle name="Normal 2 13 11" xfId="217"/>
    <cellStyle name="Normal 2 13 12" xfId="218"/>
    <cellStyle name="Normal 2 13 13" xfId="219"/>
    <cellStyle name="Normal 2 13 14" xfId="220"/>
    <cellStyle name="Normal 2 13 15" xfId="221"/>
    <cellStyle name="Normal 2 13 16" xfId="222"/>
    <cellStyle name="Normal 2 13 17" xfId="223"/>
    <cellStyle name="Normal 2 13 18" xfId="224"/>
    <cellStyle name="Normal 2 13 19" xfId="225"/>
    <cellStyle name="Normal 2 13 2" xfId="226"/>
    <cellStyle name="Normal 2 13 20" xfId="227"/>
    <cellStyle name="Normal 2 13 3" xfId="228"/>
    <cellStyle name="Normal 2 13 4" xfId="229"/>
    <cellStyle name="Normal 2 13 5" xfId="230"/>
    <cellStyle name="Normal 2 13 6" xfId="231"/>
    <cellStyle name="Normal 2 13 7" xfId="232"/>
    <cellStyle name="Normal 2 13 8" xfId="233"/>
    <cellStyle name="Normal 2 13 9" xfId="234"/>
    <cellStyle name="Normal 2 14" xfId="235"/>
    <cellStyle name="Normal 2 14 10" xfId="236"/>
    <cellStyle name="Normal 2 14 11" xfId="237"/>
    <cellStyle name="Normal 2 14 12" xfId="238"/>
    <cellStyle name="Normal 2 14 13" xfId="239"/>
    <cellStyle name="Normal 2 14 14" xfId="240"/>
    <cellStyle name="Normal 2 14 15" xfId="241"/>
    <cellStyle name="Normal 2 14 16" xfId="242"/>
    <cellStyle name="Normal 2 14 17" xfId="243"/>
    <cellStyle name="Normal 2 14 18" xfId="244"/>
    <cellStyle name="Normal 2 14 19" xfId="245"/>
    <cellStyle name="Normal 2 14 2" xfId="246"/>
    <cellStyle name="Normal 2 14 20" xfId="247"/>
    <cellStyle name="Normal 2 14 3" xfId="248"/>
    <cellStyle name="Normal 2 14 4" xfId="249"/>
    <cellStyle name="Normal 2 14 5" xfId="250"/>
    <cellStyle name="Normal 2 14 6" xfId="251"/>
    <cellStyle name="Normal 2 14 7" xfId="252"/>
    <cellStyle name="Normal 2 14 8" xfId="253"/>
    <cellStyle name="Normal 2 14 9" xfId="254"/>
    <cellStyle name="Normal 2 15" xfId="255"/>
    <cellStyle name="Normal 2 15 10" xfId="256"/>
    <cellStyle name="Normal 2 15 11" xfId="257"/>
    <cellStyle name="Normal 2 15 12" xfId="258"/>
    <cellStyle name="Normal 2 15 13" xfId="259"/>
    <cellStyle name="Normal 2 15 14" xfId="260"/>
    <cellStyle name="Normal 2 15 15" xfId="261"/>
    <cellStyle name="Normal 2 15 16" xfId="262"/>
    <cellStyle name="Normal 2 15 17" xfId="263"/>
    <cellStyle name="Normal 2 15 18" xfId="264"/>
    <cellStyle name="Normal 2 15 19" xfId="265"/>
    <cellStyle name="Normal 2 15 2" xfId="266"/>
    <cellStyle name="Normal 2 15 20" xfId="267"/>
    <cellStyle name="Normal 2 15 3" xfId="268"/>
    <cellStyle name="Normal 2 15 4" xfId="269"/>
    <cellStyle name="Normal 2 15 5" xfId="270"/>
    <cellStyle name="Normal 2 15 6" xfId="271"/>
    <cellStyle name="Normal 2 15 7" xfId="272"/>
    <cellStyle name="Normal 2 15 8" xfId="273"/>
    <cellStyle name="Normal 2 15 9" xfId="274"/>
    <cellStyle name="Normal 2 16" xfId="275"/>
    <cellStyle name="Normal 2 16 10" xfId="276"/>
    <cellStyle name="Normal 2 16 11" xfId="277"/>
    <cellStyle name="Normal 2 16 12" xfId="278"/>
    <cellStyle name="Normal 2 16 13" xfId="279"/>
    <cellStyle name="Normal 2 16 14" xfId="280"/>
    <cellStyle name="Normal 2 16 15" xfId="281"/>
    <cellStyle name="Normal 2 16 16" xfId="282"/>
    <cellStyle name="Normal 2 16 17" xfId="283"/>
    <cellStyle name="Normal 2 16 18" xfId="284"/>
    <cellStyle name="Normal 2 16 19" xfId="285"/>
    <cellStyle name="Normal 2 16 2" xfId="286"/>
    <cellStyle name="Normal 2 16 20" xfId="287"/>
    <cellStyle name="Normal 2 16 3" xfId="288"/>
    <cellStyle name="Normal 2 16 4" xfId="289"/>
    <cellStyle name="Normal 2 16 5" xfId="290"/>
    <cellStyle name="Normal 2 16 6" xfId="291"/>
    <cellStyle name="Normal 2 16 7" xfId="292"/>
    <cellStyle name="Normal 2 16 8" xfId="293"/>
    <cellStyle name="Normal 2 16 9" xfId="294"/>
    <cellStyle name="Normal 2 17" xfId="295"/>
    <cellStyle name="Normal 2 17 10" xfId="296"/>
    <cellStyle name="Normal 2 17 11" xfId="297"/>
    <cellStyle name="Normal 2 17 12" xfId="298"/>
    <cellStyle name="Normal 2 17 13" xfId="299"/>
    <cellStyle name="Normal 2 17 14" xfId="300"/>
    <cellStyle name="Normal 2 17 15" xfId="301"/>
    <cellStyle name="Normal 2 17 16" xfId="302"/>
    <cellStyle name="Normal 2 17 17" xfId="303"/>
    <cellStyle name="Normal 2 17 18" xfId="304"/>
    <cellStyle name="Normal 2 17 19" xfId="305"/>
    <cellStyle name="Normal 2 17 2" xfId="306"/>
    <cellStyle name="Normal 2 17 20" xfId="307"/>
    <cellStyle name="Normal 2 17 3" xfId="308"/>
    <cellStyle name="Normal 2 17 4" xfId="309"/>
    <cellStyle name="Normal 2 17 5" xfId="310"/>
    <cellStyle name="Normal 2 17 6" xfId="311"/>
    <cellStyle name="Normal 2 17 7" xfId="312"/>
    <cellStyle name="Normal 2 17 8" xfId="313"/>
    <cellStyle name="Normal 2 17 9" xfId="314"/>
    <cellStyle name="Normal 2 18" xfId="315"/>
    <cellStyle name="Normal 2 19" xfId="316"/>
    <cellStyle name="Normal 2 2" xfId="3"/>
    <cellStyle name="Normal 2 2 10" xfId="317"/>
    <cellStyle name="Normal 2 2 11" xfId="318"/>
    <cellStyle name="Normal 2 2 12" xfId="319"/>
    <cellStyle name="Normal 2 2 13" xfId="320"/>
    <cellStyle name="Normal 2 2 14" xfId="321"/>
    <cellStyle name="Normal 2 2 15" xfId="322"/>
    <cellStyle name="Normal 2 2 16" xfId="323"/>
    <cellStyle name="Normal 2 2 17" xfId="324"/>
    <cellStyle name="Normal 2 2 18" xfId="325"/>
    <cellStyle name="Normal 2 2 19" xfId="326"/>
    <cellStyle name="Normal 2 2 2" xfId="327"/>
    <cellStyle name="Normal 2 2 20" xfId="328"/>
    <cellStyle name="Normal 2 2 21" xfId="329"/>
    <cellStyle name="Normal 2 2 21 2" xfId="330"/>
    <cellStyle name="Normal 2 2 3" xfId="331"/>
    <cellStyle name="Normal 2 2 4" xfId="332"/>
    <cellStyle name="Normal 2 2 5" xfId="333"/>
    <cellStyle name="Normal 2 2 6" xfId="334"/>
    <cellStyle name="Normal 2 2 7" xfId="335"/>
    <cellStyle name="Normal 2 2 8" xfId="336"/>
    <cellStyle name="Normal 2 2 9" xfId="337"/>
    <cellStyle name="Normal 2 20" xfId="338"/>
    <cellStyle name="Normal 2 21" xfId="339"/>
    <cellStyle name="Normal 2 22" xfId="340"/>
    <cellStyle name="Normal 2 23" xfId="341"/>
    <cellStyle name="Normal 2 24" xfId="342"/>
    <cellStyle name="Normal 2 25" xfId="343"/>
    <cellStyle name="Normal 2 26" xfId="344"/>
    <cellStyle name="Normal 2 27" xfId="345"/>
    <cellStyle name="Normal 2 28" xfId="346"/>
    <cellStyle name="Normal 2 29" xfId="347"/>
    <cellStyle name="Normal 2 3" xfId="348"/>
    <cellStyle name="Normal 2 3 10" xfId="349"/>
    <cellStyle name="Normal 2 3 11" xfId="350"/>
    <cellStyle name="Normal 2 3 12" xfId="351"/>
    <cellStyle name="Normal 2 3 13" xfId="352"/>
    <cellStyle name="Normal 2 3 14" xfId="353"/>
    <cellStyle name="Normal 2 3 15" xfId="354"/>
    <cellStyle name="Normal 2 3 16" xfId="355"/>
    <cellStyle name="Normal 2 3 17" xfId="356"/>
    <cellStyle name="Normal 2 3 18" xfId="357"/>
    <cellStyle name="Normal 2 3 19" xfId="358"/>
    <cellStyle name="Normal 2 3 2" xfId="359"/>
    <cellStyle name="Normal 2 3 20" xfId="360"/>
    <cellStyle name="Normal 2 3 3" xfId="361"/>
    <cellStyle name="Normal 2 3 4" xfId="362"/>
    <cellStyle name="Normal 2 3 5" xfId="363"/>
    <cellStyle name="Normal 2 3 6" xfId="364"/>
    <cellStyle name="Normal 2 3 7" xfId="365"/>
    <cellStyle name="Normal 2 3 8" xfId="366"/>
    <cellStyle name="Normal 2 3 9" xfId="367"/>
    <cellStyle name="Normal 2 30" xfId="368"/>
    <cellStyle name="Normal 2 31" xfId="369"/>
    <cellStyle name="Normal 2 32" xfId="370"/>
    <cellStyle name="Normal 2 33" xfId="371"/>
    <cellStyle name="Normal 2 34" xfId="372"/>
    <cellStyle name="Normal 2 35" xfId="373"/>
    <cellStyle name="Normal 2 36" xfId="374"/>
    <cellStyle name="Normal 2 37" xfId="375"/>
    <cellStyle name="Normal 2 38" xfId="376"/>
    <cellStyle name="Normal 2 38 2" xfId="377"/>
    <cellStyle name="Normal 2 39" xfId="378"/>
    <cellStyle name="Normal 2 4" xfId="379"/>
    <cellStyle name="Normal 2 4 10" xfId="380"/>
    <cellStyle name="Normal 2 4 11" xfId="381"/>
    <cellStyle name="Normal 2 4 12" xfId="382"/>
    <cellStyle name="Normal 2 4 13" xfId="383"/>
    <cellStyle name="Normal 2 4 14" xfId="384"/>
    <cellStyle name="Normal 2 4 15" xfId="385"/>
    <cellStyle name="Normal 2 4 16" xfId="386"/>
    <cellStyle name="Normal 2 4 17" xfId="387"/>
    <cellStyle name="Normal 2 4 18" xfId="388"/>
    <cellStyle name="Normal 2 4 19" xfId="389"/>
    <cellStyle name="Normal 2 4 2" xfId="390"/>
    <cellStyle name="Normal 2 4 20" xfId="391"/>
    <cellStyle name="Normal 2 4 3" xfId="392"/>
    <cellStyle name="Normal 2 4 4" xfId="393"/>
    <cellStyle name="Normal 2 4 5" xfId="394"/>
    <cellStyle name="Normal 2 4 6" xfId="395"/>
    <cellStyle name="Normal 2 4 7" xfId="396"/>
    <cellStyle name="Normal 2 4 8" xfId="397"/>
    <cellStyle name="Normal 2 4 9" xfId="398"/>
    <cellStyle name="Normal 2 40" xfId="623"/>
    <cellStyle name="Normal 2 40 2" xfId="627"/>
    <cellStyle name="Normal 2 5" xfId="399"/>
    <cellStyle name="Normal 2 5 10" xfId="400"/>
    <cellStyle name="Normal 2 5 11" xfId="401"/>
    <cellStyle name="Normal 2 5 12" xfId="402"/>
    <cellStyle name="Normal 2 5 13" xfId="403"/>
    <cellStyle name="Normal 2 5 14" xfId="404"/>
    <cellStyle name="Normal 2 5 15" xfId="405"/>
    <cellStyle name="Normal 2 5 16" xfId="406"/>
    <cellStyle name="Normal 2 5 17" xfId="407"/>
    <cellStyle name="Normal 2 5 18" xfId="408"/>
    <cellStyle name="Normal 2 5 19" xfId="409"/>
    <cellStyle name="Normal 2 5 2" xfId="410"/>
    <cellStyle name="Normal 2 5 20" xfId="411"/>
    <cellStyle name="Normal 2 5 3" xfId="412"/>
    <cellStyle name="Normal 2 5 4" xfId="413"/>
    <cellStyle name="Normal 2 5 5" xfId="414"/>
    <cellStyle name="Normal 2 5 6" xfId="415"/>
    <cellStyle name="Normal 2 5 7" xfId="416"/>
    <cellStyle name="Normal 2 5 8" xfId="417"/>
    <cellStyle name="Normal 2 5 9" xfId="418"/>
    <cellStyle name="Normal 2 6" xfId="419"/>
    <cellStyle name="Normal 2 6 10" xfId="420"/>
    <cellStyle name="Normal 2 6 11" xfId="421"/>
    <cellStyle name="Normal 2 6 12" xfId="422"/>
    <cellStyle name="Normal 2 6 13" xfId="423"/>
    <cellStyle name="Normal 2 6 14" xfId="424"/>
    <cellStyle name="Normal 2 6 15" xfId="425"/>
    <cellStyle name="Normal 2 6 16" xfId="426"/>
    <cellStyle name="Normal 2 6 17" xfId="427"/>
    <cellStyle name="Normal 2 6 18" xfId="428"/>
    <cellStyle name="Normal 2 6 19" xfId="429"/>
    <cellStyle name="Normal 2 6 2" xfId="430"/>
    <cellStyle name="Normal 2 6 20" xfId="431"/>
    <cellStyle name="Normal 2 6 3" xfId="432"/>
    <cellStyle name="Normal 2 6 4" xfId="433"/>
    <cellStyle name="Normal 2 6 5" xfId="434"/>
    <cellStyle name="Normal 2 6 6" xfId="435"/>
    <cellStyle name="Normal 2 6 7" xfId="436"/>
    <cellStyle name="Normal 2 6 8" xfId="437"/>
    <cellStyle name="Normal 2 6 9" xfId="438"/>
    <cellStyle name="Normal 2 7" xfId="439"/>
    <cellStyle name="Normal 2 7 10" xfId="440"/>
    <cellStyle name="Normal 2 7 11" xfId="441"/>
    <cellStyle name="Normal 2 7 12" xfId="442"/>
    <cellStyle name="Normal 2 7 13" xfId="443"/>
    <cellStyle name="Normal 2 7 14" xfId="444"/>
    <cellStyle name="Normal 2 7 15" xfId="445"/>
    <cellStyle name="Normal 2 7 16" xfId="446"/>
    <cellStyle name="Normal 2 7 17" xfId="447"/>
    <cellStyle name="Normal 2 7 18" xfId="448"/>
    <cellStyle name="Normal 2 7 19" xfId="449"/>
    <cellStyle name="Normal 2 7 2" xfId="450"/>
    <cellStyle name="Normal 2 7 20" xfId="451"/>
    <cellStyle name="Normal 2 7 3" xfId="452"/>
    <cellStyle name="Normal 2 7 4" xfId="453"/>
    <cellStyle name="Normal 2 7 5" xfId="454"/>
    <cellStyle name="Normal 2 7 6" xfId="455"/>
    <cellStyle name="Normal 2 7 7" xfId="456"/>
    <cellStyle name="Normal 2 7 8" xfId="457"/>
    <cellStyle name="Normal 2 7 9" xfId="458"/>
    <cellStyle name="Normal 2 8" xfId="459"/>
    <cellStyle name="Normal 2 8 10" xfId="460"/>
    <cellStyle name="Normal 2 8 11" xfId="461"/>
    <cellStyle name="Normal 2 8 12" xfId="462"/>
    <cellStyle name="Normal 2 8 13" xfId="463"/>
    <cellStyle name="Normal 2 8 14" xfId="464"/>
    <cellStyle name="Normal 2 8 15" xfId="465"/>
    <cellStyle name="Normal 2 8 16" xfId="466"/>
    <cellStyle name="Normal 2 8 17" xfId="467"/>
    <cellStyle name="Normal 2 8 18" xfId="468"/>
    <cellStyle name="Normal 2 8 19" xfId="469"/>
    <cellStyle name="Normal 2 8 2" xfId="470"/>
    <cellStyle name="Normal 2 8 20" xfId="471"/>
    <cellStyle name="Normal 2 8 3" xfId="472"/>
    <cellStyle name="Normal 2 8 4" xfId="473"/>
    <cellStyle name="Normal 2 8 5" xfId="474"/>
    <cellStyle name="Normal 2 8 6" xfId="475"/>
    <cellStyle name="Normal 2 8 7" xfId="476"/>
    <cellStyle name="Normal 2 8 8" xfId="477"/>
    <cellStyle name="Normal 2 8 9" xfId="478"/>
    <cellStyle name="Normal 2 9" xfId="479"/>
    <cellStyle name="Normal 2 9 10" xfId="480"/>
    <cellStyle name="Normal 2 9 11" xfId="481"/>
    <cellStyle name="Normal 2 9 12" xfId="482"/>
    <cellStyle name="Normal 2 9 13" xfId="483"/>
    <cellStyle name="Normal 2 9 14" xfId="484"/>
    <cellStyle name="Normal 2 9 15" xfId="485"/>
    <cellStyle name="Normal 2 9 16" xfId="486"/>
    <cellStyle name="Normal 2 9 17" xfId="487"/>
    <cellStyle name="Normal 2 9 18" xfId="488"/>
    <cellStyle name="Normal 2 9 19" xfId="489"/>
    <cellStyle name="Normal 2 9 2" xfId="490"/>
    <cellStyle name="Normal 2 9 20" xfId="491"/>
    <cellStyle name="Normal 2 9 3" xfId="492"/>
    <cellStyle name="Normal 2 9 4" xfId="493"/>
    <cellStyle name="Normal 2 9 5" xfId="494"/>
    <cellStyle name="Normal 2 9 6" xfId="495"/>
    <cellStyle name="Normal 2 9 7" xfId="496"/>
    <cellStyle name="Normal 2 9 8" xfId="497"/>
    <cellStyle name="Normal 2 9 9" xfId="498"/>
    <cellStyle name="Normal 3" xfId="8"/>
    <cellStyle name="Normal 3 2" xfId="499"/>
    <cellStyle name="Normal 3 2 10" xfId="500"/>
    <cellStyle name="Normal 3 2 11" xfId="501"/>
    <cellStyle name="Normal 3 2 12" xfId="502"/>
    <cellStyle name="Normal 3 2 13" xfId="503"/>
    <cellStyle name="Normal 3 2 14" xfId="504"/>
    <cellStyle name="Normal 3 2 15" xfId="505"/>
    <cellStyle name="Normal 3 2 16" xfId="506"/>
    <cellStyle name="Normal 3 2 17" xfId="507"/>
    <cellStyle name="Normal 3 2 18" xfId="508"/>
    <cellStyle name="Normal 3 2 19" xfId="509"/>
    <cellStyle name="Normal 3 2 2" xfId="510"/>
    <cellStyle name="Normal 3 2 20" xfId="511"/>
    <cellStyle name="Normal 3 2 3" xfId="512"/>
    <cellStyle name="Normal 3 2 4" xfId="513"/>
    <cellStyle name="Normal 3 2 5" xfId="514"/>
    <cellStyle name="Normal 3 2 6" xfId="515"/>
    <cellStyle name="Normal 3 2 7" xfId="516"/>
    <cellStyle name="Normal 3 2 8" xfId="517"/>
    <cellStyle name="Normal 3 2 9" xfId="518"/>
    <cellStyle name="Normal 3 3" xfId="519"/>
    <cellStyle name="Normal 3 3 2" xfId="520"/>
    <cellStyle name="Normal 3 4" xfId="521"/>
    <cellStyle name="Normal 3 4 2" xfId="522"/>
    <cellStyle name="Normal 3 5" xfId="523"/>
    <cellStyle name="Normal 3 5 2" xfId="524"/>
    <cellStyle name="Normal 4" xfId="9"/>
    <cellStyle name="Normal 4 2" xfId="625"/>
    <cellStyle name="Normal 5" xfId="10"/>
    <cellStyle name="Normal 5 10" xfId="525"/>
    <cellStyle name="Normal 5 11" xfId="526"/>
    <cellStyle name="Normal 5 12" xfId="527"/>
    <cellStyle name="Normal 5 13" xfId="528"/>
    <cellStyle name="Normal 5 14" xfId="529"/>
    <cellStyle name="Normal 5 15" xfId="530"/>
    <cellStyle name="Normal 5 16" xfId="531"/>
    <cellStyle name="Normal 5 17" xfId="532"/>
    <cellStyle name="Normal 5 18" xfId="533"/>
    <cellStyle name="Normal 5 19" xfId="534"/>
    <cellStyle name="Normal 5 2" xfId="535"/>
    <cellStyle name="Normal 5 20" xfId="536"/>
    <cellStyle name="Normal 5 3" xfId="537"/>
    <cellStyle name="Normal 5 4" xfId="538"/>
    <cellStyle name="Normal 5 5" xfId="539"/>
    <cellStyle name="Normal 5 6" xfId="540"/>
    <cellStyle name="Normal 5 7" xfId="541"/>
    <cellStyle name="Normal 5 8" xfId="542"/>
    <cellStyle name="Normal 5 9" xfId="543"/>
    <cellStyle name="Normal 6" xfId="11"/>
    <cellStyle name="Normal 6 10" xfId="544"/>
    <cellStyle name="Normal 6 11" xfId="545"/>
    <cellStyle name="Normal 6 12" xfId="546"/>
    <cellStyle name="Normal 6 13" xfId="547"/>
    <cellStyle name="Normal 6 14" xfId="548"/>
    <cellStyle name="Normal 6 15" xfId="549"/>
    <cellStyle name="Normal 6 16" xfId="550"/>
    <cellStyle name="Normal 6 17" xfId="551"/>
    <cellStyle name="Normal 6 18" xfId="552"/>
    <cellStyle name="Normal 6 19" xfId="553"/>
    <cellStyle name="Normal 6 2" xfId="554"/>
    <cellStyle name="Normal 6 20" xfId="555"/>
    <cellStyle name="Normal 6 3" xfId="556"/>
    <cellStyle name="Normal 6 4" xfId="557"/>
    <cellStyle name="Normal 6 5" xfId="558"/>
    <cellStyle name="Normal 6 6" xfId="559"/>
    <cellStyle name="Normal 6 7" xfId="560"/>
    <cellStyle name="Normal 6 8" xfId="561"/>
    <cellStyle name="Normal 6 9" xfId="562"/>
    <cellStyle name="Normal 7" xfId="563"/>
    <cellStyle name="Normal 7 10" xfId="564"/>
    <cellStyle name="Normal 7 11" xfId="565"/>
    <cellStyle name="Normal 7 12" xfId="566"/>
    <cellStyle name="Normal 7 13" xfId="567"/>
    <cellStyle name="Normal 7 14" xfId="568"/>
    <cellStyle name="Normal 7 15" xfId="569"/>
    <cellStyle name="Normal 7 16" xfId="570"/>
    <cellStyle name="Normal 7 17" xfId="571"/>
    <cellStyle name="Normal 7 18" xfId="572"/>
    <cellStyle name="Normal 7 19" xfId="573"/>
    <cellStyle name="Normal 7 2" xfId="574"/>
    <cellStyle name="Normal 7 20" xfId="575"/>
    <cellStyle name="Normal 7 3" xfId="576"/>
    <cellStyle name="Normal 7 4" xfId="577"/>
    <cellStyle name="Normal 7 5" xfId="578"/>
    <cellStyle name="Normal 7 6" xfId="579"/>
    <cellStyle name="Normal 7 7" xfId="580"/>
    <cellStyle name="Normal 7 8" xfId="581"/>
    <cellStyle name="Normal 7 9" xfId="582"/>
    <cellStyle name="Normal 8" xfId="583"/>
    <cellStyle name="Normal 8 10" xfId="584"/>
    <cellStyle name="Normal 8 11" xfId="585"/>
    <cellStyle name="Normal 8 12" xfId="586"/>
    <cellStyle name="Normal 8 13" xfId="587"/>
    <cellStyle name="Normal 8 14" xfId="588"/>
    <cellStyle name="Normal 8 15" xfId="589"/>
    <cellStyle name="Normal 8 16" xfId="590"/>
    <cellStyle name="Normal 8 17" xfId="591"/>
    <cellStyle name="Normal 8 18" xfId="592"/>
    <cellStyle name="Normal 8 19" xfId="593"/>
    <cellStyle name="Normal 8 2" xfId="594"/>
    <cellStyle name="Normal 8 20" xfId="595"/>
    <cellStyle name="Normal 8 3" xfId="596"/>
    <cellStyle name="Normal 8 4" xfId="597"/>
    <cellStyle name="Normal 8 5" xfId="598"/>
    <cellStyle name="Normal 8 6" xfId="599"/>
    <cellStyle name="Normal 8 7" xfId="600"/>
    <cellStyle name="Normal 8 8" xfId="601"/>
    <cellStyle name="Normal 8 9" xfId="602"/>
    <cellStyle name="Normal 9" xfId="603"/>
    <cellStyle name="Normal 9 10" xfId="604"/>
    <cellStyle name="Normal 9 11" xfId="605"/>
    <cellStyle name="Normal 9 12" xfId="606"/>
    <cellStyle name="Normal 9 13" xfId="607"/>
    <cellStyle name="Normal 9 14" xfId="608"/>
    <cellStyle name="Normal 9 15" xfId="609"/>
    <cellStyle name="Normal 9 16" xfId="610"/>
    <cellStyle name="Normal 9 17" xfId="611"/>
    <cellStyle name="Normal 9 18" xfId="612"/>
    <cellStyle name="Normal 9 19" xfId="613"/>
    <cellStyle name="Normal 9 2" xfId="614"/>
    <cellStyle name="Normal 9 20" xfId="615"/>
    <cellStyle name="Normal 9 3" xfId="616"/>
    <cellStyle name="Normal 9 4" xfId="617"/>
    <cellStyle name="Normal 9 5" xfId="618"/>
    <cellStyle name="Normal 9 6" xfId="619"/>
    <cellStyle name="Normal 9 7" xfId="620"/>
    <cellStyle name="Normal 9 8" xfId="621"/>
    <cellStyle name="Normal 9 9" xfId="622"/>
    <cellStyle name="Porcentaje" xfId="1" builtinId="5"/>
    <cellStyle name="Porcentaje 2" xfId="13"/>
    <cellStyle name="Porcentaje 2 2" xfId="626"/>
    <cellStyle name="Porcentaje 3" xfId="14"/>
    <cellStyle name="Porcentaje 4"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438937779836344"/>
          <c:y val="4.9772154549057437E-2"/>
          <c:w val="0.87338023004477383"/>
          <c:h val="0.77117915816078542"/>
        </c:manualLayout>
      </c:layout>
      <c:lineChart>
        <c:grouping val="standard"/>
        <c:varyColors val="0"/>
        <c:ser>
          <c:idx val="1"/>
          <c:order val="1"/>
          <c:tx>
            <c:strRef>
              <c:f>I.1!$C$16</c:f>
              <c:strCache>
                <c:ptCount val="1"/>
                <c:pt idx="0">
                  <c:v>Gasto I+D  (MM$ reales de 2013)</c:v>
                </c:pt>
              </c:strCache>
            </c:strRef>
          </c:tx>
          <c:spPr>
            <a:ln>
              <a:solidFill>
                <a:schemeClr val="accent3">
                  <a:lumMod val="75000"/>
                </a:schemeClr>
              </a:solidFill>
            </a:ln>
          </c:spPr>
          <c:marker>
            <c:spPr>
              <a:solidFill>
                <a:schemeClr val="accent3">
                  <a:lumMod val="75000"/>
                </a:schemeClr>
              </a:solidFill>
              <a:ln>
                <a:solidFill>
                  <a:schemeClr val="accent3">
                    <a:lumMod val="75000"/>
                  </a:schemeClr>
                </a:solidFill>
              </a:ln>
            </c:spPr>
          </c:marker>
          <c:dLbls>
            <c:dLbl>
              <c:idx val="0"/>
              <c:layout>
                <c:manualLayout>
                  <c:x val="-5.8823529411764705E-2"/>
                  <c:y val="-8.357075023741690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9411764705882353E-2"/>
                  <c:y val="-3.798670465337131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9411764705882353E-2"/>
                  <c:y val="-4.558404558404558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125"/>
                  <c:y val="-1.5194681861348537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3"/>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I.1!$D$6:$J$6</c:f>
              <c:strCache>
                <c:ptCount val="7"/>
                <c:pt idx="0">
                  <c:v>2007</c:v>
                </c:pt>
                <c:pt idx="1">
                  <c:v>2008</c:v>
                </c:pt>
                <c:pt idx="2">
                  <c:v>2009</c:v>
                </c:pt>
                <c:pt idx="3">
                  <c:v>2010</c:v>
                </c:pt>
                <c:pt idx="4">
                  <c:v>2011</c:v>
                </c:pt>
                <c:pt idx="5">
                  <c:v>2012</c:v>
                </c:pt>
                <c:pt idx="6">
                  <c:v>2013p</c:v>
                </c:pt>
              </c:strCache>
            </c:strRef>
          </c:cat>
          <c:val>
            <c:numRef>
              <c:f>I.1!$D$16:$J$16</c:f>
              <c:numCache>
                <c:formatCode>#,##0</c:formatCode>
                <c:ptCount val="7"/>
                <c:pt idx="0">
                  <c:v>334976.24611900002</c:v>
                </c:pt>
                <c:pt idx="1">
                  <c:v>385707.35482399998</c:v>
                </c:pt>
                <c:pt idx="2">
                  <c:v>381539.66228300001</c:v>
                </c:pt>
                <c:pt idx="3">
                  <c:v>401560.41565400001</c:v>
                </c:pt>
                <c:pt idx="4">
                  <c:v>451077.31256398006</c:v>
                </c:pt>
                <c:pt idx="5">
                  <c:v>484795.64709693007</c:v>
                </c:pt>
                <c:pt idx="6">
                  <c:v>530291.63600000006</c:v>
                </c:pt>
              </c:numCache>
            </c:numRef>
          </c:val>
          <c:smooth val="1"/>
        </c:ser>
        <c:dLbls>
          <c:showLegendKey val="0"/>
          <c:showVal val="0"/>
          <c:showCatName val="0"/>
          <c:showSerName val="0"/>
          <c:showPercent val="0"/>
          <c:showBubbleSize val="0"/>
        </c:dLbls>
        <c:marker val="1"/>
        <c:smooth val="0"/>
        <c:axId val="58375456"/>
        <c:axId val="58374896"/>
      </c:lineChart>
      <c:lineChart>
        <c:grouping val="standard"/>
        <c:varyColors val="0"/>
        <c:ser>
          <c:idx val="0"/>
          <c:order val="0"/>
          <c:tx>
            <c:strRef>
              <c:f>I.1!$C$14</c:f>
              <c:strCache>
                <c:ptCount val="1"/>
                <c:pt idx="0">
                  <c:v>Ratio Gasto I+D/PIB</c:v>
                </c:pt>
              </c:strCache>
            </c:strRef>
          </c:tx>
          <c:dLbls>
            <c:dLbl>
              <c:idx val="1"/>
              <c:layout>
                <c:manualLayout>
                  <c:x val="-2.9411764705882353E-2"/>
                  <c:y val="8.736942070275396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4313725490196081E-2"/>
                  <c:y val="-5.31813865147198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6.6176470588235378E-2"/>
                  <c:y val="-3.4188034188034191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1"/>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I.1!$D$6:$J$6</c:f>
              <c:strCache>
                <c:ptCount val="7"/>
                <c:pt idx="0">
                  <c:v>2007</c:v>
                </c:pt>
                <c:pt idx="1">
                  <c:v>2008</c:v>
                </c:pt>
                <c:pt idx="2">
                  <c:v>2009</c:v>
                </c:pt>
                <c:pt idx="3">
                  <c:v>2010</c:v>
                </c:pt>
                <c:pt idx="4">
                  <c:v>2011</c:v>
                </c:pt>
                <c:pt idx="5">
                  <c:v>2012</c:v>
                </c:pt>
                <c:pt idx="6">
                  <c:v>2013p</c:v>
                </c:pt>
              </c:strCache>
            </c:strRef>
          </c:cat>
          <c:val>
            <c:numRef>
              <c:f>I.1!$D$14:$J$14</c:f>
              <c:numCache>
                <c:formatCode>0.00%</c:formatCode>
                <c:ptCount val="7"/>
                <c:pt idx="0">
                  <c:v>3.105038141013771E-3</c:v>
                </c:pt>
                <c:pt idx="1">
                  <c:v>3.7499256665826232E-3</c:v>
                </c:pt>
                <c:pt idx="2">
                  <c:v>3.5290672983043598E-3</c:v>
                </c:pt>
                <c:pt idx="3">
                  <c:v>3.3096106163124305E-3</c:v>
                </c:pt>
                <c:pt idx="4">
                  <c:v>3.529271527181676E-3</c:v>
                </c:pt>
                <c:pt idx="5">
                  <c:v>3.6059648087571282E-3</c:v>
                </c:pt>
                <c:pt idx="6">
                  <c:v>3.8647595874796038E-3</c:v>
                </c:pt>
              </c:numCache>
            </c:numRef>
          </c:val>
          <c:smooth val="1"/>
        </c:ser>
        <c:dLbls>
          <c:showLegendKey val="0"/>
          <c:showVal val="0"/>
          <c:showCatName val="0"/>
          <c:showSerName val="0"/>
          <c:showPercent val="0"/>
          <c:showBubbleSize val="0"/>
        </c:dLbls>
        <c:marker val="1"/>
        <c:smooth val="0"/>
        <c:axId val="58376576"/>
        <c:axId val="58376016"/>
      </c:lineChart>
      <c:valAx>
        <c:axId val="58374896"/>
        <c:scaling>
          <c:orientation val="minMax"/>
          <c:max val="550000"/>
          <c:min val="200000"/>
        </c:scaling>
        <c:delete val="0"/>
        <c:axPos val="l"/>
        <c:numFmt formatCode="#,##0" sourceLinked="1"/>
        <c:majorTickMark val="out"/>
        <c:minorTickMark val="none"/>
        <c:tickLblPos val="nextTo"/>
        <c:crossAx val="58375456"/>
        <c:crosses val="autoZero"/>
        <c:crossBetween val="between"/>
      </c:valAx>
      <c:catAx>
        <c:axId val="58375456"/>
        <c:scaling>
          <c:orientation val="minMax"/>
        </c:scaling>
        <c:delete val="0"/>
        <c:axPos val="b"/>
        <c:numFmt formatCode="General" sourceLinked="0"/>
        <c:majorTickMark val="out"/>
        <c:minorTickMark val="none"/>
        <c:tickLblPos val="nextTo"/>
        <c:crossAx val="58374896"/>
        <c:crosses val="autoZero"/>
        <c:auto val="1"/>
        <c:lblAlgn val="ctr"/>
        <c:lblOffset val="100"/>
        <c:noMultiLvlLbl val="0"/>
      </c:catAx>
      <c:valAx>
        <c:axId val="58376016"/>
        <c:scaling>
          <c:orientation val="minMax"/>
          <c:max val="5.000000000000001E-3"/>
          <c:min val="3.0000000000000009E-3"/>
        </c:scaling>
        <c:delete val="0"/>
        <c:axPos val="r"/>
        <c:numFmt formatCode="0.00%" sourceLinked="1"/>
        <c:majorTickMark val="out"/>
        <c:minorTickMark val="none"/>
        <c:tickLblPos val="nextTo"/>
        <c:crossAx val="58376576"/>
        <c:crosses val="max"/>
        <c:crossBetween val="between"/>
      </c:valAx>
      <c:catAx>
        <c:axId val="58376576"/>
        <c:scaling>
          <c:orientation val="minMax"/>
        </c:scaling>
        <c:delete val="1"/>
        <c:axPos val="b"/>
        <c:numFmt formatCode="General" sourceLinked="1"/>
        <c:majorTickMark val="out"/>
        <c:minorTickMark val="none"/>
        <c:tickLblPos val="nextTo"/>
        <c:crossAx val="58376016"/>
        <c:crosses val="autoZero"/>
        <c:auto val="1"/>
        <c:lblAlgn val="ctr"/>
        <c:lblOffset val="100"/>
        <c:noMultiLvlLbl val="0"/>
      </c:catAx>
      <c:spPr>
        <a:solidFill>
          <a:schemeClr val="bg1">
            <a:lumMod val="95000"/>
          </a:schemeClr>
        </a:solidFill>
      </c:spPr>
    </c:plotArea>
    <c:legend>
      <c:legendPos val="b"/>
      <c:layout/>
      <c:overlay val="0"/>
    </c:legend>
    <c:plotVisOnly val="1"/>
    <c:dispBlanksAs val="gap"/>
    <c:showDLblsOverMax val="0"/>
  </c:chart>
  <c:spPr>
    <a:solidFill>
      <a:sysClr val="window" lastClr="FFFFFF"/>
    </a:solidFill>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Tendencia Gasto en I+D Según Fuente de Financiamiento (MM$ reales de 2013)</a:t>
            </a:r>
          </a:p>
        </c:rich>
      </c:tx>
      <c:layout/>
      <c:overlay val="0"/>
    </c:title>
    <c:autoTitleDeleted val="0"/>
    <c:plotArea>
      <c:layout/>
      <c:lineChart>
        <c:grouping val="standard"/>
        <c:varyColors val="0"/>
        <c:ser>
          <c:idx val="0"/>
          <c:order val="0"/>
          <c:tx>
            <c:strRef>
              <c:f>'C.4'!$B$8</c:f>
              <c:strCache>
                <c:ptCount val="1"/>
                <c:pt idx="0">
                  <c:v>Empresas</c:v>
                </c:pt>
              </c:strCache>
            </c:strRef>
          </c:tx>
          <c:marker>
            <c:symbol val="none"/>
          </c:marker>
          <c:dLbls>
            <c:dLbl>
              <c:idx val="0"/>
              <c:layout>
                <c:manualLayout>
                  <c:x val="-2.9064482672948332E-2"/>
                  <c:y val="-8.146639511201629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9.0826508352963541E-3"/>
                  <c:y val="-2.172437202987101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614892171770586E-2"/>
                  <c:y val="-8.1466395112016286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2697543007066877E-2"/>
                  <c:y val="-3.25865580448065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6348771503533439E-2"/>
                  <c:y val="1.6293279022403257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1"/>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'C.4'!$C$7:$I$7</c:f>
              <c:numCache>
                <c:formatCode>General</c:formatCode>
                <c:ptCount val="7"/>
                <c:pt idx="0">
                  <c:v>2007</c:v>
                </c:pt>
                <c:pt idx="1">
                  <c:v>2008</c:v>
                </c:pt>
                <c:pt idx="2">
                  <c:v>2009</c:v>
                </c:pt>
                <c:pt idx="3">
                  <c:v>2010</c:v>
                </c:pt>
                <c:pt idx="4">
                  <c:v>2011</c:v>
                </c:pt>
                <c:pt idx="5">
                  <c:v>2012</c:v>
                </c:pt>
                <c:pt idx="6">
                  <c:v>2013</c:v>
                </c:pt>
              </c:numCache>
            </c:numRef>
          </c:cat>
          <c:val>
            <c:numRef>
              <c:f>'C.4'!$C$8:$I$8</c:f>
              <c:numCache>
                <c:formatCode>#,##0</c:formatCode>
                <c:ptCount val="7"/>
                <c:pt idx="0">
                  <c:v>130267.16549</c:v>
                </c:pt>
                <c:pt idx="1">
                  <c:v>168662.154392</c:v>
                </c:pt>
                <c:pt idx="2">
                  <c:v>102872.89878599999</c:v>
                </c:pt>
                <c:pt idx="3">
                  <c:v>102166.183554</c:v>
                </c:pt>
                <c:pt idx="4">
                  <c:v>152880.07793600002</c:v>
                </c:pt>
                <c:pt idx="5">
                  <c:v>169414.94383999999</c:v>
                </c:pt>
                <c:pt idx="6">
                  <c:v>182696.42599999998</c:v>
                </c:pt>
              </c:numCache>
            </c:numRef>
          </c:val>
          <c:smooth val="1"/>
        </c:ser>
        <c:ser>
          <c:idx val="1"/>
          <c:order val="1"/>
          <c:tx>
            <c:strRef>
              <c:f>'C.4'!$B$9</c:f>
              <c:strCache>
                <c:ptCount val="1"/>
                <c:pt idx="0">
                  <c:v>Estado</c:v>
                </c:pt>
              </c:strCache>
            </c:strRef>
          </c:tx>
          <c:marker>
            <c:symbol val="none"/>
          </c:marker>
          <c:dLbls>
            <c:dLbl>
              <c:idx val="0"/>
              <c:layout>
                <c:manualLayout>
                  <c:x val="-9.0826508352963541E-3"/>
                  <c:y val="3.258655804480651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3.801765105227426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8165301670592707E-3"/>
                  <c:y val="2.987101154107264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5431422338829723E-2"/>
                  <c:y val="-2.443991853360488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0881012840007604E-2"/>
                  <c:y val="2.715546503733876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046314510600313E-2"/>
                  <c:y val="-2.7155465037338716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2"/>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'C.4'!$C$7:$I$7</c:f>
              <c:numCache>
                <c:formatCode>General</c:formatCode>
                <c:ptCount val="7"/>
                <c:pt idx="0">
                  <c:v>2007</c:v>
                </c:pt>
                <c:pt idx="1">
                  <c:v>2008</c:v>
                </c:pt>
                <c:pt idx="2">
                  <c:v>2009</c:v>
                </c:pt>
                <c:pt idx="3">
                  <c:v>2010</c:v>
                </c:pt>
                <c:pt idx="4">
                  <c:v>2011</c:v>
                </c:pt>
                <c:pt idx="5">
                  <c:v>2012</c:v>
                </c:pt>
                <c:pt idx="6">
                  <c:v>2013</c:v>
                </c:pt>
              </c:numCache>
            </c:numRef>
          </c:cat>
          <c:val>
            <c:numRef>
              <c:f>'C.4'!$C$9:$I$9</c:f>
              <c:numCache>
                <c:formatCode>#,##0</c:formatCode>
                <c:ptCount val="7"/>
                <c:pt idx="0">
                  <c:v>119188.74559200001</c:v>
                </c:pt>
                <c:pt idx="1">
                  <c:v>130221.20383200001</c:v>
                </c:pt>
                <c:pt idx="2">
                  <c:v>146218.25514851822</c:v>
                </c:pt>
                <c:pt idx="3">
                  <c:v>162062.63754367715</c:v>
                </c:pt>
                <c:pt idx="4">
                  <c:v>151809.05033947623</c:v>
                </c:pt>
                <c:pt idx="5">
                  <c:v>174333.75595615199</c:v>
                </c:pt>
                <c:pt idx="6">
                  <c:v>202807.2730932</c:v>
                </c:pt>
              </c:numCache>
            </c:numRef>
          </c:val>
          <c:smooth val="1"/>
        </c:ser>
        <c:ser>
          <c:idx val="2"/>
          <c:order val="2"/>
          <c:tx>
            <c:strRef>
              <c:f>'C.4'!$B$10</c:f>
              <c:strCache>
                <c:ptCount val="1"/>
                <c:pt idx="0">
                  <c:v>Ed. Superior</c:v>
                </c:pt>
              </c:strCache>
            </c:strRef>
          </c:tx>
          <c:marker>
            <c:symbol val="none"/>
          </c:marker>
          <c:dLbls>
            <c:dLbl>
              <c:idx val="0"/>
              <c:layout>
                <c:manualLayout>
                  <c:x val="-3.6330603341185414E-3"/>
                  <c:y val="-2.443991853360488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2.987101154107264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6330603341185414E-3"/>
                  <c:y val="3.801765105227426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6330603341184751E-3"/>
                  <c:y val="3.530210454854039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1.629327902240335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1.9008825526137134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3"/>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'C.4'!$C$7:$I$7</c:f>
              <c:numCache>
                <c:formatCode>General</c:formatCode>
                <c:ptCount val="7"/>
                <c:pt idx="0">
                  <c:v>2007</c:v>
                </c:pt>
                <c:pt idx="1">
                  <c:v>2008</c:v>
                </c:pt>
                <c:pt idx="2">
                  <c:v>2009</c:v>
                </c:pt>
                <c:pt idx="3">
                  <c:v>2010</c:v>
                </c:pt>
                <c:pt idx="4">
                  <c:v>2011</c:v>
                </c:pt>
                <c:pt idx="5">
                  <c:v>2012</c:v>
                </c:pt>
                <c:pt idx="6">
                  <c:v>2013</c:v>
                </c:pt>
              </c:numCache>
            </c:numRef>
          </c:cat>
          <c:val>
            <c:numRef>
              <c:f>'C.4'!$C$10:$I$10</c:f>
              <c:numCache>
                <c:formatCode>#,##0</c:formatCode>
                <c:ptCount val="7"/>
                <c:pt idx="0">
                  <c:v>62461.182814000007</c:v>
                </c:pt>
                <c:pt idx="1">
                  <c:v>66375.262616000007</c:v>
                </c:pt>
                <c:pt idx="2">
                  <c:v>53276.357667481774</c:v>
                </c:pt>
                <c:pt idx="3">
                  <c:v>50893.583725322831</c:v>
                </c:pt>
                <c:pt idx="4">
                  <c:v>43235.07187652382</c:v>
                </c:pt>
                <c:pt idx="5">
                  <c:v>45688.988493848003</c:v>
                </c:pt>
                <c:pt idx="6">
                  <c:v>58116.558906800012</c:v>
                </c:pt>
              </c:numCache>
            </c:numRef>
          </c:val>
          <c:smooth val="1"/>
        </c:ser>
        <c:ser>
          <c:idx val="3"/>
          <c:order val="3"/>
          <c:tx>
            <c:strRef>
              <c:f>'C.4'!$B$11</c:f>
              <c:strCache>
                <c:ptCount val="1"/>
                <c:pt idx="0">
                  <c:v>IPSFL</c:v>
                </c:pt>
              </c:strCache>
            </c:strRef>
          </c:tx>
          <c:marker>
            <c:symbol val="none"/>
          </c:marker>
          <c:dLbls>
            <c:dLbl>
              <c:idx val="0"/>
              <c:layout>
                <c:manualLayout>
                  <c:x val="-5.9945495512955936E-2"/>
                  <c:y val="9.9568888241948616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4532241336474166E-2"/>
                  <c:y val="-2.443991853360488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2661206682370829E-3"/>
                  <c:y val="-3.801765105227417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6.6605336694973437E-17"/>
                  <c:y val="-2.715546503733876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4495905011778126E-3"/>
                  <c:y val="-2.172437202987101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3.9963663675303955E-2"/>
                  <c:y val="-2.1724372029871011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4"/>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'C.4'!$C$7:$I$7</c:f>
              <c:numCache>
                <c:formatCode>General</c:formatCode>
                <c:ptCount val="7"/>
                <c:pt idx="0">
                  <c:v>2007</c:v>
                </c:pt>
                <c:pt idx="1">
                  <c:v>2008</c:v>
                </c:pt>
                <c:pt idx="2">
                  <c:v>2009</c:v>
                </c:pt>
                <c:pt idx="3">
                  <c:v>2010</c:v>
                </c:pt>
                <c:pt idx="4">
                  <c:v>2011</c:v>
                </c:pt>
                <c:pt idx="5">
                  <c:v>2012</c:v>
                </c:pt>
                <c:pt idx="6">
                  <c:v>2013</c:v>
                </c:pt>
              </c:numCache>
            </c:numRef>
          </c:cat>
          <c:val>
            <c:numRef>
              <c:f>'C.4'!$C$11:$I$11</c:f>
              <c:numCache>
                <c:formatCode>#,##0</c:formatCode>
                <c:ptCount val="7"/>
                <c:pt idx="0">
                  <c:v>9063.0181900000007</c:v>
                </c:pt>
                <c:pt idx="1">
                  <c:v>7568.4345760000006</c:v>
                </c:pt>
                <c:pt idx="2">
                  <c:v>6492.8813239999999</c:v>
                </c:pt>
                <c:pt idx="3">
                  <c:v>6802.4767750000001</c:v>
                </c:pt>
                <c:pt idx="4">
                  <c:v>7227.9511520000005</c:v>
                </c:pt>
                <c:pt idx="5">
                  <c:v>10346.39738</c:v>
                </c:pt>
                <c:pt idx="6">
                  <c:v>6367.91</c:v>
                </c:pt>
              </c:numCache>
            </c:numRef>
          </c:val>
          <c:smooth val="1"/>
        </c:ser>
        <c:ser>
          <c:idx val="4"/>
          <c:order val="4"/>
          <c:tx>
            <c:strRef>
              <c:f>'C.4'!$B$12</c:f>
              <c:strCache>
                <c:ptCount val="1"/>
                <c:pt idx="0">
                  <c:v>Fondos Internacionales</c:v>
                </c:pt>
              </c:strCache>
            </c:strRef>
          </c:tx>
          <c:marker>
            <c:symbol val="none"/>
          </c:marker>
          <c:dLbls>
            <c:dLbl>
              <c:idx val="0"/>
              <c:layout>
                <c:manualLayout>
                  <c:x val="0"/>
                  <c:y val="-2.987101154107264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8147133508244689E-2"/>
                  <c:y val="-5.974202308214528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6.6605336694973437E-17"/>
                  <c:y val="2.443991853360488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2.987101154107264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0733197556008148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5"/>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'C.4'!$C$7:$I$7</c:f>
              <c:numCache>
                <c:formatCode>General</c:formatCode>
                <c:ptCount val="7"/>
                <c:pt idx="0">
                  <c:v>2007</c:v>
                </c:pt>
                <c:pt idx="1">
                  <c:v>2008</c:v>
                </c:pt>
                <c:pt idx="2">
                  <c:v>2009</c:v>
                </c:pt>
                <c:pt idx="3">
                  <c:v>2010</c:v>
                </c:pt>
                <c:pt idx="4">
                  <c:v>2011</c:v>
                </c:pt>
                <c:pt idx="5">
                  <c:v>2012</c:v>
                </c:pt>
                <c:pt idx="6">
                  <c:v>2013</c:v>
                </c:pt>
              </c:numCache>
            </c:numRef>
          </c:cat>
          <c:val>
            <c:numRef>
              <c:f>'C.4'!$C$12:$I$12</c:f>
              <c:numCache>
                <c:formatCode>#,##0</c:formatCode>
                <c:ptCount val="7"/>
                <c:pt idx="0">
                  <c:v>13996.134033</c:v>
                </c:pt>
                <c:pt idx="1">
                  <c:v>12880.298312000001</c:v>
                </c:pt>
                <c:pt idx="2">
                  <c:v>72679.271599</c:v>
                </c:pt>
                <c:pt idx="3">
                  <c:v>79635.535148999988</c:v>
                </c:pt>
                <c:pt idx="4">
                  <c:v>95925.159824000002</c:v>
                </c:pt>
                <c:pt idx="5">
                  <c:v>85011.559849999991</c:v>
                </c:pt>
                <c:pt idx="6">
                  <c:v>80303.489000000001</c:v>
                </c:pt>
              </c:numCache>
            </c:numRef>
          </c:val>
          <c:smooth val="1"/>
        </c:ser>
        <c:dLbls>
          <c:showLegendKey val="0"/>
          <c:showVal val="0"/>
          <c:showCatName val="0"/>
          <c:showSerName val="0"/>
          <c:showPercent val="0"/>
          <c:showBubbleSize val="0"/>
        </c:dLbls>
        <c:smooth val="0"/>
        <c:axId val="209688592"/>
        <c:axId val="209689152"/>
      </c:lineChart>
      <c:catAx>
        <c:axId val="209688592"/>
        <c:scaling>
          <c:orientation val="minMax"/>
        </c:scaling>
        <c:delete val="0"/>
        <c:axPos val="b"/>
        <c:numFmt formatCode="General" sourceLinked="1"/>
        <c:majorTickMark val="out"/>
        <c:minorTickMark val="none"/>
        <c:tickLblPos val="nextTo"/>
        <c:crossAx val="209689152"/>
        <c:crosses val="autoZero"/>
        <c:auto val="1"/>
        <c:lblAlgn val="ctr"/>
        <c:lblOffset val="100"/>
        <c:noMultiLvlLbl val="0"/>
      </c:catAx>
      <c:valAx>
        <c:axId val="209689152"/>
        <c:scaling>
          <c:orientation val="minMax"/>
        </c:scaling>
        <c:delete val="0"/>
        <c:axPos val="l"/>
        <c:majorGridlines/>
        <c:numFmt formatCode="#,##0" sourceLinked="0"/>
        <c:majorTickMark val="out"/>
        <c:minorTickMark val="none"/>
        <c:tickLblPos val="nextTo"/>
        <c:crossAx val="209688592"/>
        <c:crosses val="autoZero"/>
        <c:crossBetween val="between"/>
      </c:valAx>
    </c:plotArea>
    <c:legend>
      <c:legendPos val="b"/>
      <c:layout/>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Tendencia Gasto en I+D Según Fuente de Financiamiento (Porcentajes)</a:t>
            </a:r>
          </a:p>
        </c:rich>
      </c:tx>
      <c:layout/>
      <c:overlay val="0"/>
    </c:title>
    <c:autoTitleDeleted val="0"/>
    <c:plotArea>
      <c:layout>
        <c:manualLayout>
          <c:layoutTarget val="inner"/>
          <c:xMode val="edge"/>
          <c:yMode val="edge"/>
          <c:x val="5.6032374858593137E-2"/>
          <c:y val="0.17393759588605395"/>
          <c:w val="0.94215109497434757"/>
          <c:h val="0.69263520267705847"/>
        </c:manualLayout>
      </c:layout>
      <c:lineChart>
        <c:grouping val="standard"/>
        <c:varyColors val="0"/>
        <c:ser>
          <c:idx val="0"/>
          <c:order val="0"/>
          <c:tx>
            <c:strRef>
              <c:f>'C.4'!$B$8</c:f>
              <c:strCache>
                <c:ptCount val="1"/>
                <c:pt idx="0">
                  <c:v>Empresas</c:v>
                </c:pt>
              </c:strCache>
            </c:strRef>
          </c:tx>
          <c:marker>
            <c:symbol val="none"/>
          </c:marker>
          <c:dLbls>
            <c:dLbl>
              <c:idx val="0"/>
              <c:layout>
                <c:manualLayout>
                  <c:x val="-2.9064482672948332E-2"/>
                  <c:y val="-8.146639511201629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9.0826508352963541E-3"/>
                  <c:y val="-2.172437202987101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614892171770586E-2"/>
                  <c:y val="-8.1466395112016286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2697543007066877E-2"/>
                  <c:y val="-3.25865580448065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6348771503533439E-2"/>
                  <c:y val="1.6293279022403257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1"/>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'C.4'!$L$7:$R$7</c:f>
              <c:numCache>
                <c:formatCode>General</c:formatCode>
                <c:ptCount val="7"/>
                <c:pt idx="0">
                  <c:v>2007</c:v>
                </c:pt>
                <c:pt idx="1">
                  <c:v>2008</c:v>
                </c:pt>
                <c:pt idx="2">
                  <c:v>2009</c:v>
                </c:pt>
                <c:pt idx="3">
                  <c:v>2010</c:v>
                </c:pt>
                <c:pt idx="4">
                  <c:v>2011</c:v>
                </c:pt>
                <c:pt idx="5">
                  <c:v>2012</c:v>
                </c:pt>
                <c:pt idx="6">
                  <c:v>2013</c:v>
                </c:pt>
              </c:numCache>
            </c:numRef>
          </c:cat>
          <c:val>
            <c:numRef>
              <c:f>'C.4'!$L$8:$R$8</c:f>
              <c:numCache>
                <c:formatCode>0%</c:formatCode>
                <c:ptCount val="7"/>
                <c:pt idx="0">
                  <c:v>0.3888847851131591</c:v>
                </c:pt>
                <c:pt idx="1">
                  <c:v>0.43728011084522944</c:v>
                </c:pt>
                <c:pt idx="2">
                  <c:v>0.26962569911066048</c:v>
                </c:pt>
                <c:pt idx="3">
                  <c:v>0.25442294432712725</c:v>
                </c:pt>
                <c:pt idx="4">
                  <c:v>0.33892211859136923</c:v>
                </c:pt>
                <c:pt idx="5">
                  <c:v>0.34945640581875009</c:v>
                </c:pt>
                <c:pt idx="6">
                  <c:v>0.34452064932260479</c:v>
                </c:pt>
              </c:numCache>
            </c:numRef>
          </c:val>
          <c:smooth val="1"/>
        </c:ser>
        <c:ser>
          <c:idx val="1"/>
          <c:order val="1"/>
          <c:tx>
            <c:strRef>
              <c:f>'C.4'!$B$9</c:f>
              <c:strCache>
                <c:ptCount val="1"/>
                <c:pt idx="0">
                  <c:v>Estado</c:v>
                </c:pt>
              </c:strCache>
            </c:strRef>
          </c:tx>
          <c:marker>
            <c:symbol val="none"/>
          </c:marker>
          <c:dLbls>
            <c:dLbl>
              <c:idx val="0"/>
              <c:layout>
                <c:manualLayout>
                  <c:x val="-9.0826508352963541E-3"/>
                  <c:y val="3.258655804480651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3.801765105227426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8165301670592707E-3"/>
                  <c:y val="2.987101154107264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5431422338829723E-2"/>
                  <c:y val="-2.443991853360488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0881012840007604E-2"/>
                  <c:y val="2.715546503733876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046314510600313E-2"/>
                  <c:y val="-2.7155465037338716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2"/>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'C.4'!$L$7:$R$7</c:f>
              <c:numCache>
                <c:formatCode>General</c:formatCode>
                <c:ptCount val="7"/>
                <c:pt idx="0">
                  <c:v>2007</c:v>
                </c:pt>
                <c:pt idx="1">
                  <c:v>2008</c:v>
                </c:pt>
                <c:pt idx="2">
                  <c:v>2009</c:v>
                </c:pt>
                <c:pt idx="3">
                  <c:v>2010</c:v>
                </c:pt>
                <c:pt idx="4">
                  <c:v>2011</c:v>
                </c:pt>
                <c:pt idx="5">
                  <c:v>2012</c:v>
                </c:pt>
                <c:pt idx="6">
                  <c:v>2013</c:v>
                </c:pt>
              </c:numCache>
            </c:numRef>
          </c:cat>
          <c:val>
            <c:numRef>
              <c:f>'C.4'!$L$9:$R$9</c:f>
              <c:numCache>
                <c:formatCode>0%</c:formatCode>
                <c:ptCount val="7"/>
                <c:pt idx="0">
                  <c:v>0.35581252991192197</c:v>
                </c:pt>
                <c:pt idx="1">
                  <c:v>0.33761659603677585</c:v>
                </c:pt>
                <c:pt idx="2">
                  <c:v>0.38323212169972803</c:v>
                </c:pt>
                <c:pt idx="3">
                  <c:v>0.40358220278913459</c:v>
                </c:pt>
                <c:pt idx="4">
                  <c:v>0.33654774158303447</c:v>
                </c:pt>
                <c:pt idx="5">
                  <c:v>0.35960256154767789</c:v>
                </c:pt>
                <c:pt idx="6">
                  <c:v>0.38244477433519203</c:v>
                </c:pt>
              </c:numCache>
            </c:numRef>
          </c:val>
          <c:smooth val="1"/>
        </c:ser>
        <c:ser>
          <c:idx val="2"/>
          <c:order val="2"/>
          <c:tx>
            <c:strRef>
              <c:f>'C.4'!$B$10</c:f>
              <c:strCache>
                <c:ptCount val="1"/>
                <c:pt idx="0">
                  <c:v>Ed. Superior</c:v>
                </c:pt>
              </c:strCache>
            </c:strRef>
          </c:tx>
          <c:marker>
            <c:symbol val="none"/>
          </c:marker>
          <c:dLbls>
            <c:dLbl>
              <c:idx val="0"/>
              <c:layout>
                <c:manualLayout>
                  <c:x val="-3.6330603341185414E-3"/>
                  <c:y val="-2.443991853360488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2.987101154107264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6330603341185414E-3"/>
                  <c:y val="3.801765105227426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6330603341184751E-3"/>
                  <c:y val="3.530210454854039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1.629327902240335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1.9008825526137134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3"/>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'C.4'!$L$7:$R$7</c:f>
              <c:numCache>
                <c:formatCode>General</c:formatCode>
                <c:ptCount val="7"/>
                <c:pt idx="0">
                  <c:v>2007</c:v>
                </c:pt>
                <c:pt idx="1">
                  <c:v>2008</c:v>
                </c:pt>
                <c:pt idx="2">
                  <c:v>2009</c:v>
                </c:pt>
                <c:pt idx="3">
                  <c:v>2010</c:v>
                </c:pt>
                <c:pt idx="4">
                  <c:v>2011</c:v>
                </c:pt>
                <c:pt idx="5">
                  <c:v>2012</c:v>
                </c:pt>
                <c:pt idx="6">
                  <c:v>2013</c:v>
                </c:pt>
              </c:numCache>
            </c:numRef>
          </c:cat>
          <c:val>
            <c:numRef>
              <c:f>'C.4'!$L$10:$R$10</c:f>
              <c:numCache>
                <c:formatCode>0%</c:formatCode>
                <c:ptCount val="7"/>
                <c:pt idx="0">
                  <c:v>0.18646451364139635</c:v>
                </c:pt>
                <c:pt idx="1">
                  <c:v>0.17208710690750192</c:v>
                </c:pt>
                <c:pt idx="2">
                  <c:v>0.13963517458612981</c:v>
                </c:pt>
                <c:pt idx="3">
                  <c:v>0.12673954304960275</c:v>
                </c:pt>
                <c:pt idx="4">
                  <c:v>9.5848473886675278E-2</c:v>
                </c:pt>
                <c:pt idx="5">
                  <c:v>9.4243809564009656E-2</c:v>
                </c:pt>
                <c:pt idx="6">
                  <c:v>0.10959357579861005</c:v>
                </c:pt>
              </c:numCache>
            </c:numRef>
          </c:val>
          <c:smooth val="1"/>
        </c:ser>
        <c:ser>
          <c:idx val="3"/>
          <c:order val="3"/>
          <c:tx>
            <c:strRef>
              <c:f>'C.4'!$B$11</c:f>
              <c:strCache>
                <c:ptCount val="1"/>
                <c:pt idx="0">
                  <c:v>IPSFL</c:v>
                </c:pt>
              </c:strCache>
            </c:strRef>
          </c:tx>
          <c:marker>
            <c:symbol val="none"/>
          </c:marker>
          <c:dLbls>
            <c:dLbl>
              <c:idx val="0"/>
              <c:layout>
                <c:manualLayout>
                  <c:x val="-5.9945495512955936E-2"/>
                  <c:y val="9.9568888241948616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4532241336474166E-2"/>
                  <c:y val="-2.443991853360488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2661206682370829E-3"/>
                  <c:y val="-3.801765105227417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6.6605336694973437E-17"/>
                  <c:y val="-2.715546503733876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4495905011778126E-3"/>
                  <c:y val="-2.172437202987101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3.9963663675303955E-2"/>
                  <c:y val="-2.1724372029871011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4"/>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'C.4'!$L$7:$R$7</c:f>
              <c:numCache>
                <c:formatCode>General</c:formatCode>
                <c:ptCount val="7"/>
                <c:pt idx="0">
                  <c:v>2007</c:v>
                </c:pt>
                <c:pt idx="1">
                  <c:v>2008</c:v>
                </c:pt>
                <c:pt idx="2">
                  <c:v>2009</c:v>
                </c:pt>
                <c:pt idx="3">
                  <c:v>2010</c:v>
                </c:pt>
                <c:pt idx="4">
                  <c:v>2011</c:v>
                </c:pt>
                <c:pt idx="5">
                  <c:v>2012</c:v>
                </c:pt>
                <c:pt idx="6">
                  <c:v>2013</c:v>
                </c:pt>
              </c:numCache>
            </c:numRef>
          </c:cat>
          <c:val>
            <c:numRef>
              <c:f>'C.4'!$L$11:$R$11</c:f>
              <c:numCache>
                <c:formatCode>0%</c:formatCode>
                <c:ptCount val="7"/>
                <c:pt idx="0">
                  <c:v>2.7055704083507978E-2</c:v>
                </c:pt>
                <c:pt idx="1">
                  <c:v>1.9622220066193612E-2</c:v>
                </c:pt>
                <c:pt idx="2">
                  <c:v>1.7017578846181953E-2</c:v>
                </c:pt>
                <c:pt idx="3">
                  <c:v>1.6940107867469037E-2</c:v>
                </c:pt>
                <c:pt idx="4">
                  <c:v>1.6023752411588172E-2</c:v>
                </c:pt>
                <c:pt idx="5">
                  <c:v>2.1341770446189304E-2</c:v>
                </c:pt>
                <c:pt idx="6">
                  <c:v>1.2008316397102965E-2</c:v>
                </c:pt>
              </c:numCache>
            </c:numRef>
          </c:val>
          <c:smooth val="1"/>
        </c:ser>
        <c:ser>
          <c:idx val="4"/>
          <c:order val="4"/>
          <c:tx>
            <c:strRef>
              <c:f>'C.4'!$B$12</c:f>
              <c:strCache>
                <c:ptCount val="1"/>
                <c:pt idx="0">
                  <c:v>Fondos Internacionales</c:v>
                </c:pt>
              </c:strCache>
            </c:strRef>
          </c:tx>
          <c:marker>
            <c:symbol val="none"/>
          </c:marker>
          <c:dLbls>
            <c:dLbl>
              <c:idx val="0"/>
              <c:layout>
                <c:manualLayout>
                  <c:x val="0"/>
                  <c:y val="-2.987101154107264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8147133508244689E-2"/>
                  <c:y val="-5.974202308214528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6.6605336694973437E-17"/>
                  <c:y val="2.443991853360488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2.987101154107264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0733197556008148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5"/>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'C.4'!$L$7:$R$7</c:f>
              <c:numCache>
                <c:formatCode>General</c:formatCode>
                <c:ptCount val="7"/>
                <c:pt idx="0">
                  <c:v>2007</c:v>
                </c:pt>
                <c:pt idx="1">
                  <c:v>2008</c:v>
                </c:pt>
                <c:pt idx="2">
                  <c:v>2009</c:v>
                </c:pt>
                <c:pt idx="3">
                  <c:v>2010</c:v>
                </c:pt>
                <c:pt idx="4">
                  <c:v>2011</c:v>
                </c:pt>
                <c:pt idx="5">
                  <c:v>2012</c:v>
                </c:pt>
                <c:pt idx="6">
                  <c:v>2013</c:v>
                </c:pt>
              </c:numCache>
            </c:numRef>
          </c:cat>
          <c:val>
            <c:numRef>
              <c:f>'C.4'!$L$12:$R$12</c:f>
              <c:numCache>
                <c:formatCode>0%</c:formatCode>
                <c:ptCount val="7"/>
                <c:pt idx="0">
                  <c:v>4.1782467250014763E-2</c:v>
                </c:pt>
                <c:pt idx="1">
                  <c:v>3.3393966144299021E-2</c:v>
                </c:pt>
                <c:pt idx="2">
                  <c:v>0.19048942575729963</c:v>
                </c:pt>
                <c:pt idx="3">
                  <c:v>0.19831520196666627</c:v>
                </c:pt>
                <c:pt idx="4">
                  <c:v>0.21265791352733271</c:v>
                </c:pt>
                <c:pt idx="5">
                  <c:v>0.17535545262337324</c:v>
                </c:pt>
                <c:pt idx="6">
                  <c:v>0.15143268414649039</c:v>
                </c:pt>
              </c:numCache>
            </c:numRef>
          </c:val>
          <c:smooth val="1"/>
        </c:ser>
        <c:dLbls>
          <c:showLegendKey val="0"/>
          <c:showVal val="0"/>
          <c:showCatName val="0"/>
          <c:showSerName val="0"/>
          <c:showPercent val="0"/>
          <c:showBubbleSize val="0"/>
        </c:dLbls>
        <c:smooth val="0"/>
        <c:axId val="210018272"/>
        <c:axId val="210018832"/>
      </c:lineChart>
      <c:catAx>
        <c:axId val="210018272"/>
        <c:scaling>
          <c:orientation val="minMax"/>
        </c:scaling>
        <c:delete val="0"/>
        <c:axPos val="b"/>
        <c:numFmt formatCode="General" sourceLinked="1"/>
        <c:majorTickMark val="out"/>
        <c:minorTickMark val="none"/>
        <c:tickLblPos val="nextTo"/>
        <c:crossAx val="210018832"/>
        <c:crosses val="autoZero"/>
        <c:auto val="1"/>
        <c:lblAlgn val="ctr"/>
        <c:lblOffset val="100"/>
        <c:noMultiLvlLbl val="0"/>
      </c:catAx>
      <c:valAx>
        <c:axId val="210018832"/>
        <c:scaling>
          <c:orientation val="minMax"/>
        </c:scaling>
        <c:delete val="0"/>
        <c:axPos val="l"/>
        <c:majorGridlines/>
        <c:numFmt formatCode="0%" sourceLinked="0"/>
        <c:majorTickMark val="out"/>
        <c:minorTickMark val="none"/>
        <c:tickLblPos val="nextTo"/>
        <c:crossAx val="210018272"/>
        <c:crosses val="autoZero"/>
        <c:crossBetween val="between"/>
      </c:valAx>
    </c:plotArea>
    <c:legend>
      <c:legendPos val="b"/>
      <c:layout/>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16907261592301"/>
          <c:y val="5.1400554097404488E-2"/>
          <c:w val="0.84073565804274464"/>
          <c:h val="0.79568201699206742"/>
        </c:manualLayout>
      </c:layout>
      <c:barChart>
        <c:barDir val="col"/>
        <c:grouping val="clustered"/>
        <c:varyColors val="0"/>
        <c:ser>
          <c:idx val="0"/>
          <c:order val="0"/>
          <c:tx>
            <c:strRef>
              <c:f>'C.6'!$D$6:$D$7</c:f>
              <c:strCache>
                <c:ptCount val="2"/>
                <c:pt idx="0">
                  <c:v>Gasto  I+D (MM$ corrientes, 2013)</c:v>
                </c:pt>
              </c:strCache>
            </c:strRef>
          </c:tx>
          <c:invertIfNegative val="0"/>
          <c:cat>
            <c:strRef>
              <c:f>'C.6'!$B$8:$B$26</c:f>
              <c:strCache>
                <c:ptCount val="19"/>
                <c:pt idx="0">
                  <c:v>C</c:v>
                </c:pt>
                <c:pt idx="1">
                  <c:v>B</c:v>
                </c:pt>
                <c:pt idx="2">
                  <c:v>M</c:v>
                </c:pt>
                <c:pt idx="3">
                  <c:v>A</c:v>
                </c:pt>
                <c:pt idx="4">
                  <c:v>J</c:v>
                </c:pt>
                <c:pt idx="5">
                  <c:v>G</c:v>
                </c:pt>
                <c:pt idx="6">
                  <c:v>K</c:v>
                </c:pt>
                <c:pt idx="7">
                  <c:v>D</c:v>
                </c:pt>
                <c:pt idx="8">
                  <c:v>Q</c:v>
                </c:pt>
                <c:pt idx="9">
                  <c:v>E</c:v>
                </c:pt>
                <c:pt idx="10">
                  <c:v>L</c:v>
                </c:pt>
                <c:pt idx="11">
                  <c:v>S</c:v>
                </c:pt>
                <c:pt idx="12">
                  <c:v>N</c:v>
                </c:pt>
                <c:pt idx="13">
                  <c:v>F</c:v>
                </c:pt>
                <c:pt idx="14">
                  <c:v>R</c:v>
                </c:pt>
                <c:pt idx="15">
                  <c:v>H</c:v>
                </c:pt>
                <c:pt idx="16">
                  <c:v>I</c:v>
                </c:pt>
                <c:pt idx="17">
                  <c:v>O</c:v>
                </c:pt>
                <c:pt idx="18">
                  <c:v>P</c:v>
                </c:pt>
              </c:strCache>
            </c:strRef>
          </c:cat>
          <c:val>
            <c:numRef>
              <c:f>'C.6'!$D$8:$D$26</c:f>
              <c:numCache>
                <c:formatCode>#,##0</c:formatCode>
                <c:ptCount val="19"/>
                <c:pt idx="0">
                  <c:v>41247.781999999999</c:v>
                </c:pt>
                <c:pt idx="1">
                  <c:v>32876.400000000001</c:v>
                </c:pt>
                <c:pt idx="2">
                  <c:v>32184.237999999998</c:v>
                </c:pt>
                <c:pt idx="3">
                  <c:v>31149.678</c:v>
                </c:pt>
                <c:pt idx="4">
                  <c:v>16604.769</c:v>
                </c:pt>
                <c:pt idx="5">
                  <c:v>13900.913999999999</c:v>
                </c:pt>
                <c:pt idx="6">
                  <c:v>8673.89</c:v>
                </c:pt>
                <c:pt idx="7">
                  <c:v>2853.8449999999998</c:v>
                </c:pt>
                <c:pt idx="8">
                  <c:v>1756.729</c:v>
                </c:pt>
                <c:pt idx="9">
                  <c:v>1517.9169999999999</c:v>
                </c:pt>
                <c:pt idx="10">
                  <c:v>1237.0340000000001</c:v>
                </c:pt>
                <c:pt idx="11">
                  <c:v>1089.261</c:v>
                </c:pt>
                <c:pt idx="12">
                  <c:v>960.71</c:v>
                </c:pt>
                <c:pt idx="13">
                  <c:v>906.125</c:v>
                </c:pt>
                <c:pt idx="14">
                  <c:v>683.05</c:v>
                </c:pt>
                <c:pt idx="15">
                  <c:v>590.322</c:v>
                </c:pt>
                <c:pt idx="16">
                  <c:v>196.714</c:v>
                </c:pt>
                <c:pt idx="17">
                  <c:v>0</c:v>
                </c:pt>
                <c:pt idx="18">
                  <c:v>0</c:v>
                </c:pt>
              </c:numCache>
            </c:numRef>
          </c:val>
        </c:ser>
        <c:dLbls>
          <c:showLegendKey val="0"/>
          <c:showVal val="0"/>
          <c:showCatName val="0"/>
          <c:showSerName val="0"/>
          <c:showPercent val="0"/>
          <c:showBubbleSize val="0"/>
        </c:dLbls>
        <c:gapWidth val="150"/>
        <c:axId val="210021632"/>
        <c:axId val="211408464"/>
      </c:barChart>
      <c:catAx>
        <c:axId val="210021632"/>
        <c:scaling>
          <c:orientation val="minMax"/>
        </c:scaling>
        <c:delete val="0"/>
        <c:axPos val="b"/>
        <c:numFmt formatCode="General" sourceLinked="0"/>
        <c:majorTickMark val="out"/>
        <c:minorTickMark val="none"/>
        <c:tickLblPos val="nextTo"/>
        <c:crossAx val="211408464"/>
        <c:crosses val="autoZero"/>
        <c:auto val="1"/>
        <c:lblAlgn val="ctr"/>
        <c:lblOffset val="100"/>
        <c:noMultiLvlLbl val="0"/>
      </c:catAx>
      <c:valAx>
        <c:axId val="211408464"/>
        <c:scaling>
          <c:orientation val="minMax"/>
        </c:scaling>
        <c:delete val="0"/>
        <c:axPos val="l"/>
        <c:majorGridlines/>
        <c:numFmt formatCode="#,##0" sourceLinked="1"/>
        <c:majorTickMark val="out"/>
        <c:minorTickMark val="none"/>
        <c:tickLblPos val="nextTo"/>
        <c:crossAx val="210021632"/>
        <c:crosses val="autoZero"/>
        <c:crossBetween val="between"/>
      </c:valAx>
    </c:plotArea>
    <c:legend>
      <c:legendPos val="r"/>
      <c:layout>
        <c:manualLayout>
          <c:xMode val="edge"/>
          <c:yMode val="edge"/>
          <c:x val="1.1819991251093613E-2"/>
          <c:y val="0.89738043161271508"/>
          <c:w val="0.97151334208223972"/>
          <c:h val="9.4128025663458723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Gasto</a:t>
            </a:r>
            <a:r>
              <a:rPr lang="es-CL" sz="1600" baseline="0"/>
              <a:t> en I+D</a:t>
            </a:r>
            <a:r>
              <a:rPr lang="es-CL" sz="1600"/>
              <a:t> Corriente v/s</a:t>
            </a:r>
            <a:r>
              <a:rPr lang="es-CL" sz="1600" baseline="0"/>
              <a:t> Gasto en Capital por </a:t>
            </a:r>
            <a:r>
              <a:rPr lang="es-CL" sz="1600" b="1" i="0" u="none" strike="noStrike" baseline="0">
                <a:effectLst/>
              </a:rPr>
              <a:t>Unidad Declarante  </a:t>
            </a:r>
            <a:r>
              <a:rPr lang="es-CL" sz="1600" baseline="0"/>
              <a:t>(MM$ reales de 2013)</a:t>
            </a:r>
            <a:endParaRPr lang="es-CL" sz="1600"/>
          </a:p>
        </c:rich>
      </c:tx>
      <c:overlay val="0"/>
    </c:title>
    <c:autoTitleDeleted val="0"/>
    <c:plotArea>
      <c:layout/>
      <c:barChart>
        <c:barDir val="col"/>
        <c:grouping val="clustered"/>
        <c:varyColors val="0"/>
        <c:ser>
          <c:idx val="0"/>
          <c:order val="0"/>
          <c:tx>
            <c:strRef>
              <c:f>'C.8'!$G$14</c:f>
              <c:strCache>
                <c:ptCount val="1"/>
                <c:pt idx="0">
                  <c:v>Estado</c:v>
                </c:pt>
              </c:strCache>
            </c:strRef>
          </c:tx>
          <c:invertIfNegative val="0"/>
          <c:cat>
            <c:multiLvlStrRef>
              <c:f>'C.8'!$H$12:$Q$13</c:f>
              <c:multiLvlStrCache>
                <c:ptCount val="10"/>
                <c:lvl>
                  <c:pt idx="0">
                    <c:v>Gasto Corriente</c:v>
                  </c:pt>
                  <c:pt idx="1">
                    <c:v>Gasto Capital</c:v>
                  </c:pt>
                  <c:pt idx="2">
                    <c:v>Gasto Corriente</c:v>
                  </c:pt>
                  <c:pt idx="3">
                    <c:v>Gasto Capital</c:v>
                  </c:pt>
                  <c:pt idx="4">
                    <c:v>Gasto Corriente</c:v>
                  </c:pt>
                  <c:pt idx="5">
                    <c:v>Gasto Capital</c:v>
                  </c:pt>
                  <c:pt idx="6">
                    <c:v>Gasto Corriente</c:v>
                  </c:pt>
                  <c:pt idx="7">
                    <c:v>Gasto Capital</c:v>
                  </c:pt>
                  <c:pt idx="8">
                    <c:v>Gasto Corriente</c:v>
                  </c:pt>
                  <c:pt idx="9">
                    <c:v>Gasto Capital</c:v>
                  </c:pt>
                </c:lvl>
                <c:lvl>
                  <c:pt idx="0">
                    <c:v>2009</c:v>
                  </c:pt>
                  <c:pt idx="2">
                    <c:v>2010</c:v>
                  </c:pt>
                  <c:pt idx="4">
                    <c:v>2011</c:v>
                  </c:pt>
                  <c:pt idx="6">
                    <c:v>2012</c:v>
                  </c:pt>
                  <c:pt idx="8">
                    <c:v>2013</c:v>
                  </c:pt>
                </c:lvl>
              </c:multiLvlStrCache>
            </c:multiLvlStrRef>
          </c:cat>
          <c:val>
            <c:numRef>
              <c:f>'C.8'!$H$14:$Q$14</c:f>
              <c:numCache>
                <c:formatCode>#,##0</c:formatCode>
                <c:ptCount val="10"/>
                <c:pt idx="0">
                  <c:v>11353</c:v>
                </c:pt>
                <c:pt idx="1">
                  <c:v>1375</c:v>
                </c:pt>
                <c:pt idx="2">
                  <c:v>13523</c:v>
                </c:pt>
                <c:pt idx="3">
                  <c:v>1286</c:v>
                </c:pt>
                <c:pt idx="4">
                  <c:v>14916</c:v>
                </c:pt>
                <c:pt idx="5">
                  <c:v>3013</c:v>
                </c:pt>
                <c:pt idx="6">
                  <c:v>18674</c:v>
                </c:pt>
                <c:pt idx="7">
                  <c:v>1089</c:v>
                </c:pt>
                <c:pt idx="8">
                  <c:v>20924</c:v>
                </c:pt>
                <c:pt idx="9">
                  <c:v>4176</c:v>
                </c:pt>
              </c:numCache>
            </c:numRef>
          </c:val>
        </c:ser>
        <c:ser>
          <c:idx val="1"/>
          <c:order val="1"/>
          <c:tx>
            <c:strRef>
              <c:f>'C.8'!$G$15</c:f>
              <c:strCache>
                <c:ptCount val="1"/>
                <c:pt idx="0">
                  <c:v>Ed. Superior</c:v>
                </c:pt>
              </c:strCache>
            </c:strRef>
          </c:tx>
          <c:invertIfNegative val="0"/>
          <c:cat>
            <c:multiLvlStrRef>
              <c:f>'C.8'!$H$12:$Q$13</c:f>
              <c:multiLvlStrCache>
                <c:ptCount val="10"/>
                <c:lvl>
                  <c:pt idx="0">
                    <c:v>Gasto Corriente</c:v>
                  </c:pt>
                  <c:pt idx="1">
                    <c:v>Gasto Capital</c:v>
                  </c:pt>
                  <c:pt idx="2">
                    <c:v>Gasto Corriente</c:v>
                  </c:pt>
                  <c:pt idx="3">
                    <c:v>Gasto Capital</c:v>
                  </c:pt>
                  <c:pt idx="4">
                    <c:v>Gasto Corriente</c:v>
                  </c:pt>
                  <c:pt idx="5">
                    <c:v>Gasto Capital</c:v>
                  </c:pt>
                  <c:pt idx="6">
                    <c:v>Gasto Corriente</c:v>
                  </c:pt>
                  <c:pt idx="7">
                    <c:v>Gasto Capital</c:v>
                  </c:pt>
                  <c:pt idx="8">
                    <c:v>Gasto Corriente</c:v>
                  </c:pt>
                  <c:pt idx="9">
                    <c:v>Gasto Capital</c:v>
                  </c:pt>
                </c:lvl>
                <c:lvl>
                  <c:pt idx="0">
                    <c:v>2009</c:v>
                  </c:pt>
                  <c:pt idx="2">
                    <c:v>2010</c:v>
                  </c:pt>
                  <c:pt idx="4">
                    <c:v>2011</c:v>
                  </c:pt>
                  <c:pt idx="6">
                    <c:v>2012</c:v>
                  </c:pt>
                  <c:pt idx="8">
                    <c:v>2013</c:v>
                  </c:pt>
                </c:lvl>
              </c:multiLvlStrCache>
            </c:multiLvlStrRef>
          </c:cat>
          <c:val>
            <c:numRef>
              <c:f>'C.8'!$H$15:$Q$15</c:f>
              <c:numCache>
                <c:formatCode>#,##0</c:formatCode>
                <c:ptCount val="10"/>
                <c:pt idx="0">
                  <c:v>121729</c:v>
                </c:pt>
                <c:pt idx="1">
                  <c:v>30166</c:v>
                </c:pt>
                <c:pt idx="2">
                  <c:v>128213</c:v>
                </c:pt>
                <c:pt idx="3">
                  <c:v>26502</c:v>
                </c:pt>
                <c:pt idx="4">
                  <c:v>118479</c:v>
                </c:pt>
                <c:pt idx="5">
                  <c:v>27715</c:v>
                </c:pt>
                <c:pt idx="6">
                  <c:v>138799</c:v>
                </c:pt>
                <c:pt idx="7">
                  <c:v>27332</c:v>
                </c:pt>
                <c:pt idx="8">
                  <c:v>177373</c:v>
                </c:pt>
                <c:pt idx="9">
                  <c:v>28263</c:v>
                </c:pt>
              </c:numCache>
            </c:numRef>
          </c:val>
        </c:ser>
        <c:ser>
          <c:idx val="2"/>
          <c:order val="2"/>
          <c:tx>
            <c:strRef>
              <c:f>'C.8'!$G$16</c:f>
              <c:strCache>
                <c:ptCount val="1"/>
                <c:pt idx="0">
                  <c:v>IPSFL</c:v>
                </c:pt>
              </c:strCache>
            </c:strRef>
          </c:tx>
          <c:invertIfNegative val="0"/>
          <c:cat>
            <c:multiLvlStrRef>
              <c:f>'C.8'!$H$12:$Q$13</c:f>
              <c:multiLvlStrCache>
                <c:ptCount val="10"/>
                <c:lvl>
                  <c:pt idx="0">
                    <c:v>Gasto Corriente</c:v>
                  </c:pt>
                  <c:pt idx="1">
                    <c:v>Gasto Capital</c:v>
                  </c:pt>
                  <c:pt idx="2">
                    <c:v>Gasto Corriente</c:v>
                  </c:pt>
                  <c:pt idx="3">
                    <c:v>Gasto Capital</c:v>
                  </c:pt>
                  <c:pt idx="4">
                    <c:v>Gasto Corriente</c:v>
                  </c:pt>
                  <c:pt idx="5">
                    <c:v>Gasto Capital</c:v>
                  </c:pt>
                  <c:pt idx="6">
                    <c:v>Gasto Corriente</c:v>
                  </c:pt>
                  <c:pt idx="7">
                    <c:v>Gasto Capital</c:v>
                  </c:pt>
                  <c:pt idx="8">
                    <c:v>Gasto Corriente</c:v>
                  </c:pt>
                  <c:pt idx="9">
                    <c:v>Gasto Capital</c:v>
                  </c:pt>
                </c:lvl>
                <c:lvl>
                  <c:pt idx="0">
                    <c:v>2009</c:v>
                  </c:pt>
                  <c:pt idx="2">
                    <c:v>2010</c:v>
                  </c:pt>
                  <c:pt idx="4">
                    <c:v>2011</c:v>
                  </c:pt>
                  <c:pt idx="6">
                    <c:v>2012</c:v>
                  </c:pt>
                  <c:pt idx="8">
                    <c:v>2013</c:v>
                  </c:pt>
                </c:lvl>
              </c:multiLvlStrCache>
            </c:multiLvlStrRef>
          </c:cat>
          <c:val>
            <c:numRef>
              <c:f>'C.8'!$H$16:$Q$16</c:f>
              <c:numCache>
                <c:formatCode>#,##0</c:formatCode>
                <c:ptCount val="10"/>
                <c:pt idx="0">
                  <c:v>34977</c:v>
                </c:pt>
                <c:pt idx="1">
                  <c:v>4778</c:v>
                </c:pt>
                <c:pt idx="2">
                  <c:v>35830</c:v>
                </c:pt>
                <c:pt idx="3">
                  <c:v>5101</c:v>
                </c:pt>
                <c:pt idx="4">
                  <c:v>38630</c:v>
                </c:pt>
                <c:pt idx="5">
                  <c:v>5322</c:v>
                </c:pt>
                <c:pt idx="6">
                  <c:v>47650</c:v>
                </c:pt>
                <c:pt idx="7">
                  <c:v>6064</c:v>
                </c:pt>
                <c:pt idx="8">
                  <c:v>38225</c:v>
                </c:pt>
                <c:pt idx="9">
                  <c:v>2691</c:v>
                </c:pt>
              </c:numCache>
            </c:numRef>
          </c:val>
        </c:ser>
        <c:ser>
          <c:idx val="3"/>
          <c:order val="3"/>
          <c:tx>
            <c:strRef>
              <c:f>'C.8'!$G$17</c:f>
              <c:strCache>
                <c:ptCount val="1"/>
                <c:pt idx="0">
                  <c:v>Empresas</c:v>
                </c:pt>
              </c:strCache>
            </c:strRef>
          </c:tx>
          <c:invertIfNegative val="0"/>
          <c:cat>
            <c:multiLvlStrRef>
              <c:f>'C.8'!$H$12:$Q$13</c:f>
              <c:multiLvlStrCache>
                <c:ptCount val="10"/>
                <c:lvl>
                  <c:pt idx="0">
                    <c:v>Gasto Corriente</c:v>
                  </c:pt>
                  <c:pt idx="1">
                    <c:v>Gasto Capital</c:v>
                  </c:pt>
                  <c:pt idx="2">
                    <c:v>Gasto Corriente</c:v>
                  </c:pt>
                  <c:pt idx="3">
                    <c:v>Gasto Capital</c:v>
                  </c:pt>
                  <c:pt idx="4">
                    <c:v>Gasto Corriente</c:v>
                  </c:pt>
                  <c:pt idx="5">
                    <c:v>Gasto Capital</c:v>
                  </c:pt>
                  <c:pt idx="6">
                    <c:v>Gasto Corriente</c:v>
                  </c:pt>
                  <c:pt idx="7">
                    <c:v>Gasto Capital</c:v>
                  </c:pt>
                  <c:pt idx="8">
                    <c:v>Gasto Corriente</c:v>
                  </c:pt>
                  <c:pt idx="9">
                    <c:v>Gasto Capital</c:v>
                  </c:pt>
                </c:lvl>
                <c:lvl>
                  <c:pt idx="0">
                    <c:v>2009</c:v>
                  </c:pt>
                  <c:pt idx="2">
                    <c:v>2010</c:v>
                  </c:pt>
                  <c:pt idx="4">
                    <c:v>2011</c:v>
                  </c:pt>
                  <c:pt idx="6">
                    <c:v>2012</c:v>
                  </c:pt>
                  <c:pt idx="8">
                    <c:v>2013</c:v>
                  </c:pt>
                </c:lvl>
              </c:multiLvlStrCache>
            </c:multiLvlStrRef>
          </c:cat>
          <c:val>
            <c:numRef>
              <c:f>'C.8'!$H$17:$Q$17</c:f>
              <c:numCache>
                <c:formatCode>#,##0</c:formatCode>
                <c:ptCount val="10"/>
                <c:pt idx="0">
                  <c:v>92932</c:v>
                </c:pt>
                <c:pt idx="1">
                  <c:v>18945</c:v>
                </c:pt>
                <c:pt idx="2">
                  <c:v>90382</c:v>
                </c:pt>
                <c:pt idx="3">
                  <c:v>28560</c:v>
                </c:pt>
                <c:pt idx="4">
                  <c:v>104579</c:v>
                </c:pt>
                <c:pt idx="5">
                  <c:v>48988</c:v>
                </c:pt>
                <c:pt idx="6">
                  <c:v>125481</c:v>
                </c:pt>
                <c:pt idx="7">
                  <c:v>41426</c:v>
                </c:pt>
                <c:pt idx="8">
                  <c:v>145855</c:v>
                </c:pt>
                <c:pt idx="9">
                  <c:v>42574</c:v>
                </c:pt>
              </c:numCache>
            </c:numRef>
          </c:val>
        </c:ser>
        <c:dLbls>
          <c:showLegendKey val="0"/>
          <c:showVal val="0"/>
          <c:showCatName val="0"/>
          <c:showSerName val="0"/>
          <c:showPercent val="0"/>
          <c:showBubbleSize val="0"/>
        </c:dLbls>
        <c:gapWidth val="150"/>
        <c:axId val="211412384"/>
        <c:axId val="211412944"/>
      </c:barChart>
      <c:catAx>
        <c:axId val="211412384"/>
        <c:scaling>
          <c:orientation val="minMax"/>
        </c:scaling>
        <c:delete val="0"/>
        <c:axPos val="b"/>
        <c:majorGridlines>
          <c:spPr>
            <a:ln>
              <a:solidFill>
                <a:schemeClr val="bg1"/>
              </a:solidFill>
            </a:ln>
          </c:spPr>
        </c:majorGridlines>
        <c:numFmt formatCode="General" sourceLinked="0"/>
        <c:majorTickMark val="out"/>
        <c:minorTickMark val="none"/>
        <c:tickLblPos val="nextTo"/>
        <c:crossAx val="211412944"/>
        <c:crosses val="autoZero"/>
        <c:auto val="1"/>
        <c:lblAlgn val="ctr"/>
        <c:lblOffset val="100"/>
        <c:noMultiLvlLbl val="0"/>
      </c:catAx>
      <c:valAx>
        <c:axId val="211412944"/>
        <c:scaling>
          <c:orientation val="minMax"/>
        </c:scaling>
        <c:delete val="0"/>
        <c:axPos val="l"/>
        <c:majorGridlines>
          <c:spPr>
            <a:ln>
              <a:solidFill>
                <a:schemeClr val="bg1"/>
              </a:solidFill>
            </a:ln>
          </c:spPr>
        </c:majorGridlines>
        <c:numFmt formatCode="#,##0" sourceLinked="1"/>
        <c:majorTickMark val="out"/>
        <c:minorTickMark val="none"/>
        <c:tickLblPos val="nextTo"/>
        <c:crossAx val="211412384"/>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Tendencia del Gasto en I+D Corriente y en Capital                                        (MM$ reales  de 2013)</a:t>
            </a:r>
          </a:p>
        </c:rich>
      </c:tx>
      <c:layout>
        <c:manualLayout>
          <c:xMode val="edge"/>
          <c:yMode val="edge"/>
          <c:x val="0.12587157040152591"/>
          <c:y val="1.2519559758388926E-2"/>
        </c:manualLayout>
      </c:layout>
      <c:overlay val="0"/>
    </c:title>
    <c:autoTitleDeleted val="0"/>
    <c:plotArea>
      <c:layout/>
      <c:barChart>
        <c:barDir val="col"/>
        <c:grouping val="clustered"/>
        <c:varyColors val="0"/>
        <c:ser>
          <c:idx val="0"/>
          <c:order val="0"/>
          <c:tx>
            <c:strRef>
              <c:f>'C.8'!$T$12</c:f>
              <c:strCache>
                <c:ptCount val="1"/>
                <c:pt idx="0">
                  <c:v>2009</c:v>
                </c:pt>
              </c:strCache>
            </c:strRef>
          </c:tx>
          <c:invertIfNegative val="0"/>
          <c:cat>
            <c:strRef>
              <c:f>'C.8'!$S$13:$S$14</c:f>
              <c:strCache>
                <c:ptCount val="2"/>
                <c:pt idx="0">
                  <c:v>Gasto Corriente</c:v>
                </c:pt>
                <c:pt idx="1">
                  <c:v>Gasto Capital</c:v>
                </c:pt>
              </c:strCache>
            </c:strRef>
          </c:cat>
          <c:val>
            <c:numRef>
              <c:f>'C.8'!$T$13:$T$14</c:f>
              <c:numCache>
                <c:formatCode>#,##0</c:formatCode>
                <c:ptCount val="2"/>
                <c:pt idx="0">
                  <c:v>260991</c:v>
                </c:pt>
                <c:pt idx="1">
                  <c:v>55265</c:v>
                </c:pt>
              </c:numCache>
            </c:numRef>
          </c:val>
        </c:ser>
        <c:ser>
          <c:idx val="1"/>
          <c:order val="1"/>
          <c:tx>
            <c:strRef>
              <c:f>'C.8'!$U$12</c:f>
              <c:strCache>
                <c:ptCount val="1"/>
                <c:pt idx="0">
                  <c:v>2010</c:v>
                </c:pt>
              </c:strCache>
            </c:strRef>
          </c:tx>
          <c:invertIfNegative val="0"/>
          <c:cat>
            <c:strRef>
              <c:f>'C.8'!$S$13:$S$14</c:f>
              <c:strCache>
                <c:ptCount val="2"/>
                <c:pt idx="0">
                  <c:v>Gasto Corriente</c:v>
                </c:pt>
                <c:pt idx="1">
                  <c:v>Gasto Capital</c:v>
                </c:pt>
              </c:strCache>
            </c:strRef>
          </c:cat>
          <c:val>
            <c:numRef>
              <c:f>'C.8'!$U$13:$U$14</c:f>
              <c:numCache>
                <c:formatCode>#,##0</c:formatCode>
                <c:ptCount val="2"/>
                <c:pt idx="0">
                  <c:v>267948</c:v>
                </c:pt>
                <c:pt idx="1">
                  <c:v>61448</c:v>
                </c:pt>
              </c:numCache>
            </c:numRef>
          </c:val>
        </c:ser>
        <c:ser>
          <c:idx val="2"/>
          <c:order val="2"/>
          <c:tx>
            <c:strRef>
              <c:f>'C.8'!$V$12</c:f>
              <c:strCache>
                <c:ptCount val="1"/>
                <c:pt idx="0">
                  <c:v>2011</c:v>
                </c:pt>
              </c:strCache>
            </c:strRef>
          </c:tx>
          <c:invertIfNegative val="0"/>
          <c:cat>
            <c:strRef>
              <c:f>'C.8'!$S$13:$S$14</c:f>
              <c:strCache>
                <c:ptCount val="2"/>
                <c:pt idx="0">
                  <c:v>Gasto Corriente</c:v>
                </c:pt>
                <c:pt idx="1">
                  <c:v>Gasto Capital</c:v>
                </c:pt>
              </c:strCache>
            </c:strRef>
          </c:cat>
          <c:val>
            <c:numRef>
              <c:f>'C.8'!$V$13:$V$14</c:f>
              <c:numCache>
                <c:formatCode>#,##0</c:formatCode>
                <c:ptCount val="2"/>
                <c:pt idx="0">
                  <c:v>276604</c:v>
                </c:pt>
                <c:pt idx="1">
                  <c:v>85039</c:v>
                </c:pt>
              </c:numCache>
            </c:numRef>
          </c:val>
        </c:ser>
        <c:ser>
          <c:idx val="3"/>
          <c:order val="3"/>
          <c:tx>
            <c:strRef>
              <c:f>'C.8'!$W$12</c:f>
              <c:strCache>
                <c:ptCount val="1"/>
                <c:pt idx="0">
                  <c:v>2012</c:v>
                </c:pt>
              </c:strCache>
            </c:strRef>
          </c:tx>
          <c:invertIfNegative val="0"/>
          <c:cat>
            <c:strRef>
              <c:f>'C.8'!$S$13:$S$14</c:f>
              <c:strCache>
                <c:ptCount val="2"/>
                <c:pt idx="0">
                  <c:v>Gasto Corriente</c:v>
                </c:pt>
                <c:pt idx="1">
                  <c:v>Gasto Capital</c:v>
                </c:pt>
              </c:strCache>
            </c:strRef>
          </c:cat>
          <c:val>
            <c:numRef>
              <c:f>'C.8'!$W$13:$W$14</c:f>
              <c:numCache>
                <c:formatCode>#,##0</c:formatCode>
                <c:ptCount val="2"/>
                <c:pt idx="0">
                  <c:v>330604</c:v>
                </c:pt>
                <c:pt idx="1">
                  <c:v>75911</c:v>
                </c:pt>
              </c:numCache>
            </c:numRef>
          </c:val>
        </c:ser>
        <c:ser>
          <c:idx val="4"/>
          <c:order val="4"/>
          <c:tx>
            <c:strRef>
              <c:f>'C.8'!$X$12</c:f>
              <c:strCache>
                <c:ptCount val="1"/>
                <c:pt idx="0">
                  <c:v>2013</c:v>
                </c:pt>
              </c:strCache>
            </c:strRef>
          </c:tx>
          <c:invertIfNegative val="0"/>
          <c:cat>
            <c:strRef>
              <c:f>'C.8'!$S$13:$S$14</c:f>
              <c:strCache>
                <c:ptCount val="2"/>
                <c:pt idx="0">
                  <c:v>Gasto Corriente</c:v>
                </c:pt>
                <c:pt idx="1">
                  <c:v>Gasto Capital</c:v>
                </c:pt>
              </c:strCache>
            </c:strRef>
          </c:cat>
          <c:val>
            <c:numRef>
              <c:f>'C.8'!$X$13:$X$14</c:f>
              <c:numCache>
                <c:formatCode>#,##0</c:formatCode>
                <c:ptCount val="2"/>
                <c:pt idx="0">
                  <c:v>382377</c:v>
                </c:pt>
                <c:pt idx="1">
                  <c:v>77704</c:v>
                </c:pt>
              </c:numCache>
            </c:numRef>
          </c:val>
        </c:ser>
        <c:dLbls>
          <c:showLegendKey val="0"/>
          <c:showVal val="0"/>
          <c:showCatName val="0"/>
          <c:showSerName val="0"/>
          <c:showPercent val="0"/>
          <c:showBubbleSize val="0"/>
        </c:dLbls>
        <c:gapWidth val="150"/>
        <c:axId val="211571808"/>
        <c:axId val="211572368"/>
      </c:barChart>
      <c:catAx>
        <c:axId val="211571808"/>
        <c:scaling>
          <c:orientation val="minMax"/>
        </c:scaling>
        <c:delete val="0"/>
        <c:axPos val="b"/>
        <c:numFmt formatCode="General" sourceLinked="0"/>
        <c:majorTickMark val="out"/>
        <c:minorTickMark val="none"/>
        <c:tickLblPos val="nextTo"/>
        <c:crossAx val="211572368"/>
        <c:crosses val="autoZero"/>
        <c:auto val="1"/>
        <c:lblAlgn val="ctr"/>
        <c:lblOffset val="100"/>
        <c:noMultiLvlLbl val="0"/>
      </c:catAx>
      <c:valAx>
        <c:axId val="211572368"/>
        <c:scaling>
          <c:orientation val="minMax"/>
        </c:scaling>
        <c:delete val="0"/>
        <c:axPos val="l"/>
        <c:majorGridlines>
          <c:spPr>
            <a:ln>
              <a:solidFill>
                <a:schemeClr val="bg1"/>
              </a:solidFill>
            </a:ln>
          </c:spPr>
        </c:majorGridlines>
        <c:numFmt formatCode="#,##0" sourceLinked="1"/>
        <c:majorTickMark val="out"/>
        <c:minorTickMark val="none"/>
        <c:tickLblPos val="nextTo"/>
        <c:crossAx val="211571808"/>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600"/>
            </a:pPr>
            <a:r>
              <a:rPr lang="en-US" sz="1600"/>
              <a:t>Ratio</a:t>
            </a:r>
            <a:r>
              <a:rPr lang="en-US" sz="1600" baseline="0"/>
              <a:t> Gasto Corriente/Gasto Capital (Tendencia)</a:t>
            </a:r>
          </a:p>
        </c:rich>
      </c:tx>
      <c:overlay val="0"/>
    </c:title>
    <c:autoTitleDeleted val="0"/>
    <c:plotArea>
      <c:layout>
        <c:manualLayout>
          <c:layoutTarget val="inner"/>
          <c:xMode val="edge"/>
          <c:yMode val="edge"/>
          <c:x val="0.10513207713097934"/>
          <c:y val="0.20330757277171502"/>
          <c:w val="0.82776083853100457"/>
          <c:h val="0.64874864065031235"/>
        </c:manualLayout>
      </c:layout>
      <c:lineChart>
        <c:grouping val="standard"/>
        <c:varyColors val="0"/>
        <c:ser>
          <c:idx val="0"/>
          <c:order val="0"/>
          <c:tx>
            <c:v>Corriente/Capital</c:v>
          </c:tx>
          <c:dLbls>
            <c:spPr>
              <a:noFill/>
              <a:ln>
                <a:noFill/>
              </a:ln>
              <a:effectLst/>
            </c:spPr>
            <c:txPr>
              <a:bodyPr/>
              <a:lstStyle/>
              <a:p>
                <a:pPr>
                  <a:defRPr b="1">
                    <a:solidFill>
                      <a:schemeClr val="tx1"/>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('C.8'!$B$8,'C.8'!$B$14,'C.8'!$B$20,'C.8'!$B$26,'C.8'!$B$32)</c:f>
              <c:numCache>
                <c:formatCode>General</c:formatCode>
                <c:ptCount val="5"/>
                <c:pt idx="0">
                  <c:v>2009</c:v>
                </c:pt>
                <c:pt idx="1">
                  <c:v>2010</c:v>
                </c:pt>
                <c:pt idx="2">
                  <c:v>2011</c:v>
                </c:pt>
                <c:pt idx="3">
                  <c:v>2012</c:v>
                </c:pt>
                <c:pt idx="4">
                  <c:v>2013</c:v>
                </c:pt>
              </c:numCache>
            </c:numRef>
          </c:cat>
          <c:val>
            <c:numRef>
              <c:f>('C.8'!$E$13,'C.8'!$E$19,'C.8'!$E$25,'C.8'!$E$31,'C.8'!$E$37)</c:f>
              <c:numCache>
                <c:formatCode>0.0</c:formatCode>
                <c:ptCount val="5"/>
                <c:pt idx="0">
                  <c:v>4.72</c:v>
                </c:pt>
                <c:pt idx="1">
                  <c:v>4.3600000000000003</c:v>
                </c:pt>
                <c:pt idx="2">
                  <c:v>3.25</c:v>
                </c:pt>
                <c:pt idx="3">
                  <c:v>4.3600000000000003</c:v>
                </c:pt>
                <c:pt idx="4">
                  <c:v>4.92</c:v>
                </c:pt>
              </c:numCache>
            </c:numRef>
          </c:val>
          <c:smooth val="0"/>
        </c:ser>
        <c:dLbls>
          <c:showLegendKey val="0"/>
          <c:showVal val="0"/>
          <c:showCatName val="0"/>
          <c:showSerName val="0"/>
          <c:showPercent val="0"/>
          <c:showBubbleSize val="0"/>
        </c:dLbls>
        <c:marker val="1"/>
        <c:smooth val="0"/>
        <c:axId val="211575168"/>
        <c:axId val="211575728"/>
      </c:lineChart>
      <c:catAx>
        <c:axId val="211575168"/>
        <c:scaling>
          <c:orientation val="minMax"/>
        </c:scaling>
        <c:delete val="0"/>
        <c:axPos val="b"/>
        <c:numFmt formatCode="General" sourceLinked="1"/>
        <c:majorTickMark val="out"/>
        <c:minorTickMark val="none"/>
        <c:tickLblPos val="nextTo"/>
        <c:crossAx val="211575728"/>
        <c:crosses val="autoZero"/>
        <c:auto val="1"/>
        <c:lblAlgn val="ctr"/>
        <c:lblOffset val="100"/>
        <c:noMultiLvlLbl val="0"/>
      </c:catAx>
      <c:valAx>
        <c:axId val="211575728"/>
        <c:scaling>
          <c:orientation val="minMax"/>
        </c:scaling>
        <c:delete val="0"/>
        <c:axPos val="l"/>
        <c:majorGridlines>
          <c:spPr>
            <a:ln>
              <a:solidFill>
                <a:schemeClr val="bg1"/>
              </a:solidFill>
            </a:ln>
          </c:spPr>
        </c:majorGridlines>
        <c:numFmt formatCode="0.0" sourceLinked="1"/>
        <c:majorTickMark val="out"/>
        <c:minorTickMark val="none"/>
        <c:tickLblPos val="nextTo"/>
        <c:crossAx val="211575168"/>
        <c:crosses val="autoZero"/>
        <c:crossBetween val="between"/>
      </c:valAx>
      <c:spPr>
        <a:solidFill>
          <a:schemeClr val="bg1">
            <a:lumMod val="75000"/>
          </a:schemeClr>
        </a:solidFill>
      </c:spPr>
    </c:plotArea>
    <c:legend>
      <c:legendPos val="r"/>
      <c:layout>
        <c:manualLayout>
          <c:xMode val="edge"/>
          <c:yMode val="edge"/>
          <c:x val="0.12975605755451841"/>
          <c:y val="0.92264092793221097"/>
          <c:w val="0.71965578155033183"/>
          <c:h val="6.214057901329139E-2"/>
        </c:manualLayout>
      </c:layout>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Gasto en I+D Según Tipo de Investigación y Unidad</a:t>
            </a:r>
            <a:r>
              <a:rPr lang="es-CL" sz="1600" baseline="0"/>
              <a:t> Declarante             </a:t>
            </a:r>
            <a:r>
              <a:rPr lang="es-CL" sz="1600"/>
              <a:t>(MM$ reales de 2013)</a:t>
            </a:r>
          </a:p>
        </c:rich>
      </c:tx>
      <c:overlay val="0"/>
    </c:title>
    <c:autoTitleDeleted val="0"/>
    <c:plotArea>
      <c:layout/>
      <c:barChart>
        <c:barDir val="col"/>
        <c:grouping val="clustered"/>
        <c:varyColors val="0"/>
        <c:ser>
          <c:idx val="0"/>
          <c:order val="0"/>
          <c:tx>
            <c:strRef>
              <c:f>'C.9'!$G$16</c:f>
              <c:strCache>
                <c:ptCount val="1"/>
                <c:pt idx="0">
                  <c:v>Estado</c:v>
                </c:pt>
              </c:strCache>
            </c:strRef>
          </c:tx>
          <c:invertIfNegative val="0"/>
          <c:cat>
            <c:multiLvlStrRef>
              <c:f>'C.9'!$H$14:$V$15</c:f>
              <c:multiLvlStrCache>
                <c:ptCount val="15"/>
                <c:lvl>
                  <c:pt idx="0">
                    <c:v>Investigación Básica</c:v>
                  </c:pt>
                  <c:pt idx="1">
                    <c:v>Investigación Aplicada</c:v>
                  </c:pt>
                  <c:pt idx="2">
                    <c:v>Desarrollo Experimental</c:v>
                  </c:pt>
                  <c:pt idx="3">
                    <c:v>Investigación Básica</c:v>
                  </c:pt>
                  <c:pt idx="4">
                    <c:v>Investigación Aplicada</c:v>
                  </c:pt>
                  <c:pt idx="5">
                    <c:v>Desarrollo Experimental</c:v>
                  </c:pt>
                  <c:pt idx="6">
                    <c:v>Investigación Básica</c:v>
                  </c:pt>
                  <c:pt idx="7">
                    <c:v>Investigación Aplicada</c:v>
                  </c:pt>
                  <c:pt idx="8">
                    <c:v>Desarrollo Experimental</c:v>
                  </c:pt>
                  <c:pt idx="9">
                    <c:v>Investigación Básica</c:v>
                  </c:pt>
                  <c:pt idx="10">
                    <c:v>Investigación Aplicada</c:v>
                  </c:pt>
                  <c:pt idx="11">
                    <c:v>Desarrollo Experimental</c:v>
                  </c:pt>
                  <c:pt idx="12">
                    <c:v>Investigación Básica</c:v>
                  </c:pt>
                  <c:pt idx="13">
                    <c:v>Investigación Aplicada</c:v>
                  </c:pt>
                  <c:pt idx="14">
                    <c:v>Desarrollo Experimental</c:v>
                  </c:pt>
                </c:lvl>
                <c:lvl>
                  <c:pt idx="0">
                    <c:v>2009</c:v>
                  </c:pt>
                  <c:pt idx="3">
                    <c:v>2010</c:v>
                  </c:pt>
                  <c:pt idx="6">
                    <c:v>2011</c:v>
                  </c:pt>
                  <c:pt idx="9">
                    <c:v>2012</c:v>
                  </c:pt>
                  <c:pt idx="12">
                    <c:v>2013</c:v>
                  </c:pt>
                </c:lvl>
              </c:multiLvlStrCache>
            </c:multiLvlStrRef>
          </c:cat>
          <c:val>
            <c:numRef>
              <c:f>'C.9'!$H$16:$V$16</c:f>
              <c:numCache>
                <c:formatCode>#,##0</c:formatCode>
                <c:ptCount val="15"/>
                <c:pt idx="0">
                  <c:v>3901</c:v>
                </c:pt>
                <c:pt idx="1">
                  <c:v>5870</c:v>
                </c:pt>
                <c:pt idx="2">
                  <c:v>1582</c:v>
                </c:pt>
                <c:pt idx="3">
                  <c:v>5930</c:v>
                </c:pt>
                <c:pt idx="4">
                  <c:v>5966</c:v>
                </c:pt>
                <c:pt idx="5">
                  <c:v>1627</c:v>
                </c:pt>
                <c:pt idx="6">
                  <c:v>3937</c:v>
                </c:pt>
                <c:pt idx="7">
                  <c:v>9205</c:v>
                </c:pt>
                <c:pt idx="8">
                  <c:v>1775</c:v>
                </c:pt>
                <c:pt idx="9">
                  <c:v>4670</c:v>
                </c:pt>
                <c:pt idx="10">
                  <c:v>11402</c:v>
                </c:pt>
                <c:pt idx="11">
                  <c:v>2602</c:v>
                </c:pt>
                <c:pt idx="12">
                  <c:v>3023</c:v>
                </c:pt>
                <c:pt idx="13">
                  <c:v>10443</c:v>
                </c:pt>
                <c:pt idx="14">
                  <c:v>7458</c:v>
                </c:pt>
              </c:numCache>
            </c:numRef>
          </c:val>
        </c:ser>
        <c:ser>
          <c:idx val="1"/>
          <c:order val="1"/>
          <c:tx>
            <c:strRef>
              <c:f>'C.9'!$G$17</c:f>
              <c:strCache>
                <c:ptCount val="1"/>
                <c:pt idx="0">
                  <c:v>Ed. Superior</c:v>
                </c:pt>
              </c:strCache>
            </c:strRef>
          </c:tx>
          <c:invertIfNegative val="0"/>
          <c:cat>
            <c:multiLvlStrRef>
              <c:f>'C.9'!$H$14:$V$15</c:f>
              <c:multiLvlStrCache>
                <c:ptCount val="15"/>
                <c:lvl>
                  <c:pt idx="0">
                    <c:v>Investigación Básica</c:v>
                  </c:pt>
                  <c:pt idx="1">
                    <c:v>Investigación Aplicada</c:v>
                  </c:pt>
                  <c:pt idx="2">
                    <c:v>Desarrollo Experimental</c:v>
                  </c:pt>
                  <c:pt idx="3">
                    <c:v>Investigación Básica</c:v>
                  </c:pt>
                  <c:pt idx="4">
                    <c:v>Investigación Aplicada</c:v>
                  </c:pt>
                  <c:pt idx="5">
                    <c:v>Desarrollo Experimental</c:v>
                  </c:pt>
                  <c:pt idx="6">
                    <c:v>Investigación Básica</c:v>
                  </c:pt>
                  <c:pt idx="7">
                    <c:v>Investigación Aplicada</c:v>
                  </c:pt>
                  <c:pt idx="8">
                    <c:v>Desarrollo Experimental</c:v>
                  </c:pt>
                  <c:pt idx="9">
                    <c:v>Investigación Básica</c:v>
                  </c:pt>
                  <c:pt idx="10">
                    <c:v>Investigación Aplicada</c:v>
                  </c:pt>
                  <c:pt idx="11">
                    <c:v>Desarrollo Experimental</c:v>
                  </c:pt>
                  <c:pt idx="12">
                    <c:v>Investigación Básica</c:v>
                  </c:pt>
                  <c:pt idx="13">
                    <c:v>Investigación Aplicada</c:v>
                  </c:pt>
                  <c:pt idx="14">
                    <c:v>Desarrollo Experimental</c:v>
                  </c:pt>
                </c:lvl>
                <c:lvl>
                  <c:pt idx="0">
                    <c:v>2009</c:v>
                  </c:pt>
                  <c:pt idx="3">
                    <c:v>2010</c:v>
                  </c:pt>
                  <c:pt idx="6">
                    <c:v>2011</c:v>
                  </c:pt>
                  <c:pt idx="9">
                    <c:v>2012</c:v>
                  </c:pt>
                  <c:pt idx="12">
                    <c:v>2013</c:v>
                  </c:pt>
                </c:lvl>
              </c:multiLvlStrCache>
            </c:multiLvlStrRef>
          </c:cat>
          <c:val>
            <c:numRef>
              <c:f>'C.9'!$H$17:$V$17</c:f>
              <c:numCache>
                <c:formatCode>#,##0</c:formatCode>
                <c:ptCount val="15"/>
                <c:pt idx="0">
                  <c:v>46610</c:v>
                </c:pt>
                <c:pt idx="1">
                  <c:v>54620</c:v>
                </c:pt>
                <c:pt idx="2">
                  <c:v>20499</c:v>
                </c:pt>
                <c:pt idx="3">
                  <c:v>48588</c:v>
                </c:pt>
                <c:pt idx="4">
                  <c:v>58176</c:v>
                </c:pt>
                <c:pt idx="5">
                  <c:v>21449</c:v>
                </c:pt>
                <c:pt idx="6">
                  <c:v>54840</c:v>
                </c:pt>
                <c:pt idx="7">
                  <c:v>49438</c:v>
                </c:pt>
                <c:pt idx="8">
                  <c:v>14201</c:v>
                </c:pt>
                <c:pt idx="9">
                  <c:v>63008</c:v>
                </c:pt>
                <c:pt idx="10">
                  <c:v>59989</c:v>
                </c:pt>
                <c:pt idx="11">
                  <c:v>15802</c:v>
                </c:pt>
                <c:pt idx="12">
                  <c:v>73608</c:v>
                </c:pt>
                <c:pt idx="13">
                  <c:v>78461</c:v>
                </c:pt>
                <c:pt idx="14">
                  <c:v>25304</c:v>
                </c:pt>
              </c:numCache>
            </c:numRef>
          </c:val>
        </c:ser>
        <c:ser>
          <c:idx val="2"/>
          <c:order val="2"/>
          <c:tx>
            <c:strRef>
              <c:f>'C.9'!$G$18</c:f>
              <c:strCache>
                <c:ptCount val="1"/>
                <c:pt idx="0">
                  <c:v>IPSFL</c:v>
                </c:pt>
              </c:strCache>
            </c:strRef>
          </c:tx>
          <c:invertIfNegative val="0"/>
          <c:cat>
            <c:multiLvlStrRef>
              <c:f>'C.9'!$H$14:$V$15</c:f>
              <c:multiLvlStrCache>
                <c:ptCount val="15"/>
                <c:lvl>
                  <c:pt idx="0">
                    <c:v>Investigación Básica</c:v>
                  </c:pt>
                  <c:pt idx="1">
                    <c:v>Investigación Aplicada</c:v>
                  </c:pt>
                  <c:pt idx="2">
                    <c:v>Desarrollo Experimental</c:v>
                  </c:pt>
                  <c:pt idx="3">
                    <c:v>Investigación Básica</c:v>
                  </c:pt>
                  <c:pt idx="4">
                    <c:v>Investigación Aplicada</c:v>
                  </c:pt>
                  <c:pt idx="5">
                    <c:v>Desarrollo Experimental</c:v>
                  </c:pt>
                  <c:pt idx="6">
                    <c:v>Investigación Básica</c:v>
                  </c:pt>
                  <c:pt idx="7">
                    <c:v>Investigación Aplicada</c:v>
                  </c:pt>
                  <c:pt idx="8">
                    <c:v>Desarrollo Experimental</c:v>
                  </c:pt>
                  <c:pt idx="9">
                    <c:v>Investigación Básica</c:v>
                  </c:pt>
                  <c:pt idx="10">
                    <c:v>Investigación Aplicada</c:v>
                  </c:pt>
                  <c:pt idx="11">
                    <c:v>Desarrollo Experimental</c:v>
                  </c:pt>
                  <c:pt idx="12">
                    <c:v>Investigación Básica</c:v>
                  </c:pt>
                  <c:pt idx="13">
                    <c:v>Investigación Aplicada</c:v>
                  </c:pt>
                  <c:pt idx="14">
                    <c:v>Desarrollo Experimental</c:v>
                  </c:pt>
                </c:lvl>
                <c:lvl>
                  <c:pt idx="0">
                    <c:v>2009</c:v>
                  </c:pt>
                  <c:pt idx="3">
                    <c:v>2010</c:v>
                  </c:pt>
                  <c:pt idx="6">
                    <c:v>2011</c:v>
                  </c:pt>
                  <c:pt idx="9">
                    <c:v>2012</c:v>
                  </c:pt>
                  <c:pt idx="12">
                    <c:v>2013</c:v>
                  </c:pt>
                </c:lvl>
              </c:multiLvlStrCache>
            </c:multiLvlStrRef>
          </c:cat>
          <c:val>
            <c:numRef>
              <c:f>'C.9'!$H$18:$V$18</c:f>
              <c:numCache>
                <c:formatCode>#,##0</c:formatCode>
                <c:ptCount val="15"/>
                <c:pt idx="0">
                  <c:v>7820</c:v>
                </c:pt>
                <c:pt idx="1">
                  <c:v>21264</c:v>
                </c:pt>
                <c:pt idx="2">
                  <c:v>5894</c:v>
                </c:pt>
                <c:pt idx="3">
                  <c:v>8330</c:v>
                </c:pt>
                <c:pt idx="4">
                  <c:v>21602</c:v>
                </c:pt>
                <c:pt idx="5">
                  <c:v>5898</c:v>
                </c:pt>
                <c:pt idx="6">
                  <c:v>10144</c:v>
                </c:pt>
                <c:pt idx="7">
                  <c:v>20857</c:v>
                </c:pt>
                <c:pt idx="8">
                  <c:v>7629</c:v>
                </c:pt>
                <c:pt idx="9">
                  <c:v>10645</c:v>
                </c:pt>
                <c:pt idx="10">
                  <c:v>24662</c:v>
                </c:pt>
                <c:pt idx="11">
                  <c:v>12343</c:v>
                </c:pt>
                <c:pt idx="12">
                  <c:v>9132</c:v>
                </c:pt>
                <c:pt idx="13">
                  <c:v>22369</c:v>
                </c:pt>
                <c:pt idx="14">
                  <c:v>6724</c:v>
                </c:pt>
              </c:numCache>
            </c:numRef>
          </c:val>
        </c:ser>
        <c:ser>
          <c:idx val="3"/>
          <c:order val="3"/>
          <c:tx>
            <c:strRef>
              <c:f>'C.9'!$G$19</c:f>
              <c:strCache>
                <c:ptCount val="1"/>
                <c:pt idx="0">
                  <c:v>Empresas</c:v>
                </c:pt>
              </c:strCache>
            </c:strRef>
          </c:tx>
          <c:invertIfNegative val="0"/>
          <c:cat>
            <c:multiLvlStrRef>
              <c:f>'C.9'!$H$14:$V$15</c:f>
              <c:multiLvlStrCache>
                <c:ptCount val="15"/>
                <c:lvl>
                  <c:pt idx="0">
                    <c:v>Investigación Básica</c:v>
                  </c:pt>
                  <c:pt idx="1">
                    <c:v>Investigación Aplicada</c:v>
                  </c:pt>
                  <c:pt idx="2">
                    <c:v>Desarrollo Experimental</c:v>
                  </c:pt>
                  <c:pt idx="3">
                    <c:v>Investigación Básica</c:v>
                  </c:pt>
                  <c:pt idx="4">
                    <c:v>Investigación Aplicada</c:v>
                  </c:pt>
                  <c:pt idx="5">
                    <c:v>Desarrollo Experimental</c:v>
                  </c:pt>
                  <c:pt idx="6">
                    <c:v>Investigación Básica</c:v>
                  </c:pt>
                  <c:pt idx="7">
                    <c:v>Investigación Aplicada</c:v>
                  </c:pt>
                  <c:pt idx="8">
                    <c:v>Desarrollo Experimental</c:v>
                  </c:pt>
                  <c:pt idx="9">
                    <c:v>Investigación Básica</c:v>
                  </c:pt>
                  <c:pt idx="10">
                    <c:v>Investigación Aplicada</c:v>
                  </c:pt>
                  <c:pt idx="11">
                    <c:v>Desarrollo Experimental</c:v>
                  </c:pt>
                  <c:pt idx="12">
                    <c:v>Investigación Básica</c:v>
                  </c:pt>
                  <c:pt idx="13">
                    <c:v>Investigación Aplicada</c:v>
                  </c:pt>
                  <c:pt idx="14">
                    <c:v>Desarrollo Experimental</c:v>
                  </c:pt>
                </c:lvl>
                <c:lvl>
                  <c:pt idx="0">
                    <c:v>2009</c:v>
                  </c:pt>
                  <c:pt idx="3">
                    <c:v>2010</c:v>
                  </c:pt>
                  <c:pt idx="6">
                    <c:v>2011</c:v>
                  </c:pt>
                  <c:pt idx="9">
                    <c:v>2012</c:v>
                  </c:pt>
                  <c:pt idx="12">
                    <c:v>2013</c:v>
                  </c:pt>
                </c:lvl>
              </c:multiLvlStrCache>
            </c:multiLvlStrRef>
          </c:cat>
          <c:val>
            <c:numRef>
              <c:f>'C.9'!$H$19:$V$19</c:f>
              <c:numCache>
                <c:formatCode>#,##0</c:formatCode>
                <c:ptCount val="15"/>
                <c:pt idx="0">
                  <c:v>4796</c:v>
                </c:pt>
                <c:pt idx="1">
                  <c:v>45981</c:v>
                </c:pt>
                <c:pt idx="2">
                  <c:v>42156</c:v>
                </c:pt>
                <c:pt idx="3">
                  <c:v>6111</c:v>
                </c:pt>
                <c:pt idx="4">
                  <c:v>43715</c:v>
                </c:pt>
                <c:pt idx="5">
                  <c:v>40557</c:v>
                </c:pt>
                <c:pt idx="6">
                  <c:v>6010</c:v>
                </c:pt>
                <c:pt idx="7">
                  <c:v>55880</c:v>
                </c:pt>
                <c:pt idx="8">
                  <c:v>42689</c:v>
                </c:pt>
                <c:pt idx="9">
                  <c:v>7429</c:v>
                </c:pt>
                <c:pt idx="10">
                  <c:v>65059</c:v>
                </c:pt>
                <c:pt idx="11">
                  <c:v>52993</c:v>
                </c:pt>
                <c:pt idx="12">
                  <c:v>13857</c:v>
                </c:pt>
                <c:pt idx="13">
                  <c:v>46526</c:v>
                </c:pt>
                <c:pt idx="14">
                  <c:v>85472</c:v>
                </c:pt>
              </c:numCache>
            </c:numRef>
          </c:val>
        </c:ser>
        <c:dLbls>
          <c:showLegendKey val="0"/>
          <c:showVal val="0"/>
          <c:showCatName val="0"/>
          <c:showSerName val="0"/>
          <c:showPercent val="0"/>
          <c:showBubbleSize val="0"/>
        </c:dLbls>
        <c:gapWidth val="150"/>
        <c:axId val="211843728"/>
        <c:axId val="211844288"/>
      </c:barChart>
      <c:catAx>
        <c:axId val="211843728"/>
        <c:scaling>
          <c:orientation val="minMax"/>
        </c:scaling>
        <c:delete val="0"/>
        <c:axPos val="b"/>
        <c:majorGridlines>
          <c:spPr>
            <a:ln>
              <a:solidFill>
                <a:schemeClr val="bg1"/>
              </a:solidFill>
            </a:ln>
          </c:spPr>
        </c:majorGridlines>
        <c:numFmt formatCode="General" sourceLinked="0"/>
        <c:majorTickMark val="out"/>
        <c:minorTickMark val="none"/>
        <c:tickLblPos val="nextTo"/>
        <c:crossAx val="211844288"/>
        <c:crosses val="autoZero"/>
        <c:auto val="1"/>
        <c:lblAlgn val="ctr"/>
        <c:lblOffset val="100"/>
        <c:noMultiLvlLbl val="0"/>
      </c:catAx>
      <c:valAx>
        <c:axId val="211844288"/>
        <c:scaling>
          <c:orientation val="minMax"/>
        </c:scaling>
        <c:delete val="0"/>
        <c:axPos val="l"/>
        <c:majorGridlines>
          <c:spPr>
            <a:ln>
              <a:solidFill>
                <a:schemeClr val="bg1"/>
              </a:solidFill>
            </a:ln>
          </c:spPr>
        </c:majorGridlines>
        <c:numFmt formatCode="#,##0" sourceLinked="1"/>
        <c:majorTickMark val="out"/>
        <c:minorTickMark val="none"/>
        <c:tickLblPos val="nextTo"/>
        <c:crossAx val="211843728"/>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Tendencia Gasto en I+D Según Tipo de Investigación                                       (MM$ reales de 2013)</a:t>
            </a:r>
          </a:p>
        </c:rich>
      </c:tx>
      <c:layout>
        <c:manualLayout>
          <c:xMode val="edge"/>
          <c:yMode val="edge"/>
          <c:x val="0.21506745695796248"/>
          <c:y val="0"/>
        </c:manualLayout>
      </c:layout>
      <c:overlay val="0"/>
    </c:title>
    <c:autoTitleDeleted val="0"/>
    <c:plotArea>
      <c:layout>
        <c:manualLayout>
          <c:layoutTarget val="inner"/>
          <c:xMode val="edge"/>
          <c:yMode val="edge"/>
          <c:x val="7.7699777815300866E-2"/>
          <c:y val="0.10901792669146124"/>
          <c:w val="0.84444347687635357"/>
          <c:h val="0.84164359699198266"/>
        </c:manualLayout>
      </c:layout>
      <c:barChart>
        <c:barDir val="col"/>
        <c:grouping val="clustered"/>
        <c:varyColors val="0"/>
        <c:ser>
          <c:idx val="0"/>
          <c:order val="0"/>
          <c:tx>
            <c:strRef>
              <c:f>'C.9'!$Y$16</c:f>
              <c:strCache>
                <c:ptCount val="1"/>
                <c:pt idx="0">
                  <c:v>2009</c:v>
                </c:pt>
              </c:strCache>
            </c:strRef>
          </c:tx>
          <c:invertIfNegative val="0"/>
          <c:cat>
            <c:strRef>
              <c:f>'C.9'!$X$17:$X$19</c:f>
              <c:strCache>
                <c:ptCount val="3"/>
                <c:pt idx="0">
                  <c:v>Investigación Básica</c:v>
                </c:pt>
                <c:pt idx="1">
                  <c:v>Investigación Aplicada</c:v>
                </c:pt>
                <c:pt idx="2">
                  <c:v>Desarrollo Experimental</c:v>
                </c:pt>
              </c:strCache>
            </c:strRef>
          </c:cat>
          <c:val>
            <c:numRef>
              <c:f>'C.9'!$Y$17:$Y$19</c:f>
              <c:numCache>
                <c:formatCode>#,##0_ ;\-#,##0\ </c:formatCode>
                <c:ptCount val="3"/>
                <c:pt idx="0">
                  <c:v>63127</c:v>
                </c:pt>
                <c:pt idx="1">
                  <c:v>127734</c:v>
                </c:pt>
                <c:pt idx="2">
                  <c:v>70131</c:v>
                </c:pt>
              </c:numCache>
            </c:numRef>
          </c:val>
        </c:ser>
        <c:ser>
          <c:idx val="1"/>
          <c:order val="1"/>
          <c:tx>
            <c:strRef>
              <c:f>'C.9'!$Z$16</c:f>
              <c:strCache>
                <c:ptCount val="1"/>
                <c:pt idx="0">
                  <c:v>2010</c:v>
                </c:pt>
              </c:strCache>
            </c:strRef>
          </c:tx>
          <c:invertIfNegative val="0"/>
          <c:cat>
            <c:strRef>
              <c:f>'C.9'!$X$17:$X$19</c:f>
              <c:strCache>
                <c:ptCount val="3"/>
                <c:pt idx="0">
                  <c:v>Investigación Básica</c:v>
                </c:pt>
                <c:pt idx="1">
                  <c:v>Investigación Aplicada</c:v>
                </c:pt>
                <c:pt idx="2">
                  <c:v>Desarrollo Experimental</c:v>
                </c:pt>
              </c:strCache>
            </c:strRef>
          </c:cat>
          <c:val>
            <c:numRef>
              <c:f>'C.9'!$Z$17:$Z$19</c:f>
              <c:numCache>
                <c:formatCode>#,##0_ ;\-#,##0\ </c:formatCode>
                <c:ptCount val="3"/>
                <c:pt idx="0">
                  <c:v>68959</c:v>
                </c:pt>
                <c:pt idx="1">
                  <c:v>129458</c:v>
                </c:pt>
                <c:pt idx="2">
                  <c:v>69530</c:v>
                </c:pt>
              </c:numCache>
            </c:numRef>
          </c:val>
        </c:ser>
        <c:ser>
          <c:idx val="2"/>
          <c:order val="2"/>
          <c:tx>
            <c:strRef>
              <c:f>'C.9'!$AA$16</c:f>
              <c:strCache>
                <c:ptCount val="1"/>
                <c:pt idx="0">
                  <c:v>2011</c:v>
                </c:pt>
              </c:strCache>
            </c:strRef>
          </c:tx>
          <c:invertIfNegative val="0"/>
          <c:cat>
            <c:strRef>
              <c:f>'C.9'!$X$17:$X$19</c:f>
              <c:strCache>
                <c:ptCount val="3"/>
                <c:pt idx="0">
                  <c:v>Investigación Básica</c:v>
                </c:pt>
                <c:pt idx="1">
                  <c:v>Investigación Aplicada</c:v>
                </c:pt>
                <c:pt idx="2">
                  <c:v>Desarrollo Experimental</c:v>
                </c:pt>
              </c:strCache>
            </c:strRef>
          </c:cat>
          <c:val>
            <c:numRef>
              <c:f>'C.9'!$AA$17:$AA$19</c:f>
              <c:numCache>
                <c:formatCode>#,##0_ ;\-#,##0\ </c:formatCode>
                <c:ptCount val="3"/>
                <c:pt idx="0">
                  <c:v>74931</c:v>
                </c:pt>
                <c:pt idx="1">
                  <c:v>135380</c:v>
                </c:pt>
                <c:pt idx="2">
                  <c:v>66293</c:v>
                </c:pt>
              </c:numCache>
            </c:numRef>
          </c:val>
        </c:ser>
        <c:ser>
          <c:idx val="3"/>
          <c:order val="3"/>
          <c:tx>
            <c:strRef>
              <c:f>'C.9'!$AB$16</c:f>
              <c:strCache>
                <c:ptCount val="1"/>
                <c:pt idx="0">
                  <c:v>2012</c:v>
                </c:pt>
              </c:strCache>
            </c:strRef>
          </c:tx>
          <c:invertIfNegative val="0"/>
          <c:cat>
            <c:strRef>
              <c:f>'C.9'!$X$17:$X$19</c:f>
              <c:strCache>
                <c:ptCount val="3"/>
                <c:pt idx="0">
                  <c:v>Investigación Básica</c:v>
                </c:pt>
                <c:pt idx="1">
                  <c:v>Investigación Aplicada</c:v>
                </c:pt>
                <c:pt idx="2">
                  <c:v>Desarrollo Experimental</c:v>
                </c:pt>
              </c:strCache>
            </c:strRef>
          </c:cat>
          <c:val>
            <c:numRef>
              <c:f>'C.9'!$AB$17:$AB$19</c:f>
              <c:numCache>
                <c:formatCode>#,##0_ ;\-#,##0\ </c:formatCode>
                <c:ptCount val="3"/>
                <c:pt idx="0">
                  <c:v>85752</c:v>
                </c:pt>
                <c:pt idx="1">
                  <c:v>161112</c:v>
                </c:pt>
                <c:pt idx="2">
                  <c:v>83740</c:v>
                </c:pt>
              </c:numCache>
            </c:numRef>
          </c:val>
        </c:ser>
        <c:ser>
          <c:idx val="4"/>
          <c:order val="4"/>
          <c:tx>
            <c:strRef>
              <c:f>'C.9'!$AC$16</c:f>
              <c:strCache>
                <c:ptCount val="1"/>
                <c:pt idx="0">
                  <c:v>2013</c:v>
                </c:pt>
              </c:strCache>
            </c:strRef>
          </c:tx>
          <c:invertIfNegative val="0"/>
          <c:cat>
            <c:strRef>
              <c:f>'C.9'!$X$17:$X$19</c:f>
              <c:strCache>
                <c:ptCount val="3"/>
                <c:pt idx="0">
                  <c:v>Investigación Básica</c:v>
                </c:pt>
                <c:pt idx="1">
                  <c:v>Investigación Aplicada</c:v>
                </c:pt>
                <c:pt idx="2">
                  <c:v>Desarrollo Experimental</c:v>
                </c:pt>
              </c:strCache>
            </c:strRef>
          </c:cat>
          <c:val>
            <c:numRef>
              <c:f>'C.9'!$AC$17:$AC$19</c:f>
              <c:numCache>
                <c:formatCode>#,##0_ ;\-#,##0\ </c:formatCode>
                <c:ptCount val="3"/>
                <c:pt idx="0">
                  <c:v>99620</c:v>
                </c:pt>
                <c:pt idx="1">
                  <c:v>157800</c:v>
                </c:pt>
                <c:pt idx="2">
                  <c:v>124957</c:v>
                </c:pt>
              </c:numCache>
            </c:numRef>
          </c:val>
        </c:ser>
        <c:dLbls>
          <c:showLegendKey val="0"/>
          <c:showVal val="0"/>
          <c:showCatName val="0"/>
          <c:showSerName val="0"/>
          <c:showPercent val="0"/>
          <c:showBubbleSize val="0"/>
        </c:dLbls>
        <c:gapWidth val="150"/>
        <c:axId val="211849328"/>
        <c:axId val="211940352"/>
      </c:barChart>
      <c:catAx>
        <c:axId val="211849328"/>
        <c:scaling>
          <c:orientation val="minMax"/>
        </c:scaling>
        <c:delete val="0"/>
        <c:axPos val="b"/>
        <c:numFmt formatCode="General" sourceLinked="1"/>
        <c:majorTickMark val="out"/>
        <c:minorTickMark val="none"/>
        <c:tickLblPos val="nextTo"/>
        <c:crossAx val="211940352"/>
        <c:crosses val="autoZero"/>
        <c:auto val="1"/>
        <c:lblAlgn val="ctr"/>
        <c:lblOffset val="100"/>
        <c:noMultiLvlLbl val="0"/>
      </c:catAx>
      <c:valAx>
        <c:axId val="211940352"/>
        <c:scaling>
          <c:orientation val="minMax"/>
        </c:scaling>
        <c:delete val="0"/>
        <c:axPos val="l"/>
        <c:majorGridlines>
          <c:spPr>
            <a:ln>
              <a:solidFill>
                <a:schemeClr val="bg1"/>
              </a:solidFill>
            </a:ln>
          </c:spPr>
        </c:majorGridlines>
        <c:numFmt formatCode="#,##0_ ;\-#,##0\ " sourceLinked="1"/>
        <c:majorTickMark val="out"/>
        <c:minorTickMark val="none"/>
        <c:tickLblPos val="nextTo"/>
        <c:crossAx val="211849328"/>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solidFill>
                  <a:sysClr val="windowText" lastClr="000000"/>
                </a:solidFill>
              </a:defRPr>
            </a:pPr>
            <a:r>
              <a:rPr lang="es-CL" sz="1600">
                <a:solidFill>
                  <a:sysClr val="windowText" lastClr="000000"/>
                </a:solidFill>
              </a:rPr>
              <a:t>Tendencia Gasto en I+D Según Área del Conocimiento (MM$ reales de 2013)</a:t>
            </a:r>
          </a:p>
        </c:rich>
      </c:tx>
      <c:overlay val="0"/>
    </c:title>
    <c:autoTitleDeleted val="0"/>
    <c:plotArea>
      <c:layout/>
      <c:barChart>
        <c:barDir val="col"/>
        <c:grouping val="clustered"/>
        <c:varyColors val="0"/>
        <c:ser>
          <c:idx val="0"/>
          <c:order val="0"/>
          <c:tx>
            <c:strRef>
              <c:f>'C.10'!$N$5</c:f>
              <c:strCache>
                <c:ptCount val="1"/>
                <c:pt idx="0">
                  <c:v>2009</c:v>
                </c:pt>
              </c:strCache>
            </c:strRef>
          </c:tx>
          <c:invertIfNegative val="0"/>
          <c:cat>
            <c:strRef>
              <c:f>'C.10'!$M$6:$M$11</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'C.10'!$N$6:$N$11</c:f>
              <c:numCache>
                <c:formatCode>#,##0</c:formatCode>
                <c:ptCount val="6"/>
                <c:pt idx="0">
                  <c:v>59040</c:v>
                </c:pt>
                <c:pt idx="1">
                  <c:v>110677</c:v>
                </c:pt>
                <c:pt idx="2">
                  <c:v>39940</c:v>
                </c:pt>
                <c:pt idx="3">
                  <c:v>61470</c:v>
                </c:pt>
                <c:pt idx="4">
                  <c:v>38469</c:v>
                </c:pt>
                <c:pt idx="5">
                  <c:v>6659</c:v>
                </c:pt>
              </c:numCache>
            </c:numRef>
          </c:val>
        </c:ser>
        <c:ser>
          <c:idx val="1"/>
          <c:order val="1"/>
          <c:tx>
            <c:strRef>
              <c:f>'C.10'!$O$5</c:f>
              <c:strCache>
                <c:ptCount val="1"/>
                <c:pt idx="0">
                  <c:v>2010</c:v>
                </c:pt>
              </c:strCache>
            </c:strRef>
          </c:tx>
          <c:invertIfNegative val="0"/>
          <c:cat>
            <c:strRef>
              <c:f>'C.10'!$M$6:$M$11</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'C.10'!$O$6:$O$11</c:f>
              <c:numCache>
                <c:formatCode>#,##0</c:formatCode>
                <c:ptCount val="6"/>
                <c:pt idx="0">
                  <c:v>64017</c:v>
                </c:pt>
                <c:pt idx="1">
                  <c:v>116641</c:v>
                </c:pt>
                <c:pt idx="2">
                  <c:v>41598</c:v>
                </c:pt>
                <c:pt idx="3">
                  <c:v>64095</c:v>
                </c:pt>
                <c:pt idx="4">
                  <c:v>35970</c:v>
                </c:pt>
                <c:pt idx="5">
                  <c:v>7075</c:v>
                </c:pt>
              </c:numCache>
            </c:numRef>
          </c:val>
        </c:ser>
        <c:ser>
          <c:idx val="2"/>
          <c:order val="2"/>
          <c:tx>
            <c:strRef>
              <c:f>'C.10'!$P$5</c:f>
              <c:strCache>
                <c:ptCount val="1"/>
                <c:pt idx="0">
                  <c:v>2011</c:v>
                </c:pt>
              </c:strCache>
            </c:strRef>
          </c:tx>
          <c:invertIfNegative val="0"/>
          <c:cat>
            <c:strRef>
              <c:f>'C.10'!$M$6:$M$11</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'C.10'!$P$6:$P$11</c:f>
              <c:numCache>
                <c:formatCode>#,##0</c:formatCode>
                <c:ptCount val="6"/>
                <c:pt idx="0">
                  <c:v>68953</c:v>
                </c:pt>
                <c:pt idx="1">
                  <c:v>133876</c:v>
                </c:pt>
                <c:pt idx="2">
                  <c:v>38570</c:v>
                </c:pt>
                <c:pt idx="3">
                  <c:v>83082</c:v>
                </c:pt>
                <c:pt idx="4">
                  <c:v>31859</c:v>
                </c:pt>
                <c:pt idx="5">
                  <c:v>5072</c:v>
                </c:pt>
              </c:numCache>
            </c:numRef>
          </c:val>
        </c:ser>
        <c:ser>
          <c:idx val="3"/>
          <c:order val="3"/>
          <c:tx>
            <c:strRef>
              <c:f>'C.10'!$Q$5</c:f>
              <c:strCache>
                <c:ptCount val="1"/>
                <c:pt idx="0">
                  <c:v>2012</c:v>
                </c:pt>
              </c:strCache>
            </c:strRef>
          </c:tx>
          <c:invertIfNegative val="0"/>
          <c:cat>
            <c:strRef>
              <c:f>'C.10'!$M$6:$M$11</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'C.10'!$Q$6:$Q$11</c:f>
              <c:numCache>
                <c:formatCode>#,##0</c:formatCode>
                <c:ptCount val="6"/>
                <c:pt idx="0">
                  <c:v>76997</c:v>
                </c:pt>
                <c:pt idx="1">
                  <c:v>157290</c:v>
                </c:pt>
                <c:pt idx="2">
                  <c:v>44447</c:v>
                </c:pt>
                <c:pt idx="3">
                  <c:v>83887</c:v>
                </c:pt>
                <c:pt idx="4">
                  <c:v>37922</c:v>
                </c:pt>
                <c:pt idx="5">
                  <c:v>5948</c:v>
                </c:pt>
              </c:numCache>
            </c:numRef>
          </c:val>
        </c:ser>
        <c:ser>
          <c:idx val="4"/>
          <c:order val="4"/>
          <c:tx>
            <c:strRef>
              <c:f>'C.10'!$R$5</c:f>
              <c:strCache>
                <c:ptCount val="1"/>
                <c:pt idx="0">
                  <c:v>2013</c:v>
                </c:pt>
              </c:strCache>
            </c:strRef>
          </c:tx>
          <c:invertIfNegative val="0"/>
          <c:cat>
            <c:strRef>
              <c:f>'C.10'!$M$6:$M$11</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'C.10'!$R$6:$R$11</c:f>
              <c:numCache>
                <c:formatCode>#,##0</c:formatCode>
                <c:ptCount val="6"/>
                <c:pt idx="0">
                  <c:v>87653</c:v>
                </c:pt>
                <c:pt idx="1">
                  <c:v>180120</c:v>
                </c:pt>
                <c:pt idx="2">
                  <c:v>57307</c:v>
                </c:pt>
                <c:pt idx="3">
                  <c:v>66357</c:v>
                </c:pt>
                <c:pt idx="4">
                  <c:v>44952</c:v>
                </c:pt>
                <c:pt idx="5">
                  <c:v>23691</c:v>
                </c:pt>
              </c:numCache>
            </c:numRef>
          </c:val>
        </c:ser>
        <c:dLbls>
          <c:showLegendKey val="0"/>
          <c:showVal val="0"/>
          <c:showCatName val="0"/>
          <c:showSerName val="0"/>
          <c:showPercent val="0"/>
          <c:showBubbleSize val="0"/>
        </c:dLbls>
        <c:gapWidth val="150"/>
        <c:axId val="211945392"/>
        <c:axId val="211945952"/>
      </c:barChart>
      <c:catAx>
        <c:axId val="211945392"/>
        <c:scaling>
          <c:orientation val="minMax"/>
        </c:scaling>
        <c:delete val="0"/>
        <c:axPos val="b"/>
        <c:numFmt formatCode="General" sourceLinked="0"/>
        <c:majorTickMark val="out"/>
        <c:minorTickMark val="none"/>
        <c:tickLblPos val="nextTo"/>
        <c:txPr>
          <a:bodyPr/>
          <a:lstStyle/>
          <a:p>
            <a:pPr>
              <a:defRPr>
                <a:solidFill>
                  <a:sysClr val="windowText" lastClr="000000"/>
                </a:solidFill>
              </a:defRPr>
            </a:pPr>
            <a:endParaRPr lang="es-CL"/>
          </a:p>
        </c:txPr>
        <c:crossAx val="211945952"/>
        <c:crosses val="autoZero"/>
        <c:auto val="1"/>
        <c:lblAlgn val="ctr"/>
        <c:lblOffset val="100"/>
        <c:noMultiLvlLbl val="0"/>
      </c:catAx>
      <c:valAx>
        <c:axId val="211945952"/>
        <c:scaling>
          <c:orientation val="minMax"/>
        </c:scaling>
        <c:delete val="0"/>
        <c:axPos val="l"/>
        <c:majorGridlines>
          <c:spPr>
            <a:ln>
              <a:solidFill>
                <a:schemeClr val="bg1"/>
              </a:solidFill>
            </a:ln>
          </c:spPr>
        </c:majorGridlines>
        <c:numFmt formatCode="#,##0" sourceLinked="1"/>
        <c:majorTickMark val="out"/>
        <c:minorTickMark val="none"/>
        <c:tickLblPos val="nextTo"/>
        <c:txPr>
          <a:bodyPr/>
          <a:lstStyle/>
          <a:p>
            <a:pPr>
              <a:defRPr>
                <a:solidFill>
                  <a:sysClr val="windowText" lastClr="000000"/>
                </a:solidFill>
              </a:defRPr>
            </a:pPr>
            <a:endParaRPr lang="es-CL"/>
          </a:p>
        </c:txPr>
        <c:crossAx val="211945392"/>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400"/>
            </a:pPr>
            <a:r>
              <a:rPr lang="en-US" sz="1400"/>
              <a:t>Estado: Gasto</a:t>
            </a:r>
            <a:r>
              <a:rPr lang="en-US" sz="1400" baseline="0"/>
              <a:t> I+D según área del conocimiento</a:t>
            </a:r>
            <a:r>
              <a:rPr lang="en-US" sz="1400"/>
              <a:t> (%)</a:t>
            </a:r>
          </a:p>
        </c:rich>
      </c:tx>
      <c:overlay val="0"/>
    </c:title>
    <c:autoTitleDeleted val="0"/>
    <c:plotArea>
      <c:layout/>
      <c:barChart>
        <c:barDir val="bar"/>
        <c:grouping val="clustered"/>
        <c:varyColors val="0"/>
        <c:ser>
          <c:idx val="0"/>
          <c:order val="0"/>
          <c:tx>
            <c:strRef>
              <c:f>'C.10'!$M$36</c:f>
              <c:strCache>
                <c:ptCount val="1"/>
                <c:pt idx="0">
                  <c:v>Estado</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'C.10'!$C$7:$H$7</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'C.10'!$N$36:$S$36</c:f>
              <c:numCache>
                <c:formatCode>0%</c:formatCode>
                <c:ptCount val="6"/>
                <c:pt idx="0">
                  <c:v>0.10433847257081391</c:v>
                </c:pt>
                <c:pt idx="1">
                  <c:v>0.31038604039679696</c:v>
                </c:pt>
                <c:pt idx="2">
                  <c:v>6.2467630771682402E-2</c:v>
                </c:pt>
                <c:pt idx="3">
                  <c:v>8.5255567507270633E-2</c:v>
                </c:pt>
                <c:pt idx="4">
                  <c:v>0.42874785865104975</c:v>
                </c:pt>
                <c:pt idx="5">
                  <c:v>8.8044301023863583E-3</c:v>
                </c:pt>
              </c:numCache>
            </c:numRef>
          </c:val>
        </c:ser>
        <c:dLbls>
          <c:dLblPos val="inEnd"/>
          <c:showLegendKey val="0"/>
          <c:showVal val="1"/>
          <c:showCatName val="0"/>
          <c:showSerName val="0"/>
          <c:showPercent val="0"/>
          <c:showBubbleSize val="0"/>
        </c:dLbls>
        <c:gapWidth val="150"/>
        <c:axId val="211136592"/>
        <c:axId val="211137152"/>
      </c:barChart>
      <c:catAx>
        <c:axId val="211136592"/>
        <c:scaling>
          <c:orientation val="minMax"/>
        </c:scaling>
        <c:delete val="0"/>
        <c:axPos val="l"/>
        <c:numFmt formatCode="General" sourceLinked="0"/>
        <c:majorTickMark val="out"/>
        <c:minorTickMark val="none"/>
        <c:tickLblPos val="nextTo"/>
        <c:crossAx val="211137152"/>
        <c:crosses val="autoZero"/>
        <c:auto val="1"/>
        <c:lblAlgn val="ctr"/>
        <c:lblOffset val="100"/>
        <c:noMultiLvlLbl val="0"/>
      </c:catAx>
      <c:valAx>
        <c:axId val="211137152"/>
        <c:scaling>
          <c:orientation val="minMax"/>
          <c:max val="0.60000000000000009"/>
        </c:scaling>
        <c:delete val="0"/>
        <c:axPos val="b"/>
        <c:majorGridlines>
          <c:spPr>
            <a:ln>
              <a:solidFill>
                <a:schemeClr val="bg1"/>
              </a:solidFill>
            </a:ln>
          </c:spPr>
        </c:majorGridlines>
        <c:numFmt formatCode="0%" sourceLinked="1"/>
        <c:majorTickMark val="out"/>
        <c:minorTickMark val="none"/>
        <c:tickLblPos val="nextTo"/>
        <c:crossAx val="211136592"/>
        <c:crosses val="autoZero"/>
        <c:crossBetween val="between"/>
        <c:majorUnit val="0.1"/>
        <c:minorUnit val="0.1"/>
      </c:valAx>
      <c:spPr>
        <a:solidFill>
          <a:schemeClr val="bg1">
            <a:lumMod val="75000"/>
          </a:schemeClr>
        </a:solidFill>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I.1!$C$10</c:f>
              <c:strCache>
                <c:ptCount val="1"/>
                <c:pt idx="0">
                  <c:v>Var. PIB Real</c:v>
                </c:pt>
              </c:strCache>
            </c:strRef>
          </c:tx>
          <c:dLbls>
            <c:dLbl>
              <c:idx val="2"/>
              <c:layout>
                <c:manualLayout>
                  <c:x val="-4.9200492004920049E-2"/>
                  <c:y val="-8.286252354048964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8.1180811808118078E-2"/>
                  <c:y val="-4.896421845574387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9200492004920139E-2"/>
                  <c:y val="-5.273069679849341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200492004919149E-3"/>
                  <c:y val="-2.2598870056497175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1"/>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I.1!$D$6:$J$6</c:f>
              <c:strCache>
                <c:ptCount val="7"/>
                <c:pt idx="0">
                  <c:v>2007</c:v>
                </c:pt>
                <c:pt idx="1">
                  <c:v>2008</c:v>
                </c:pt>
                <c:pt idx="2">
                  <c:v>2009</c:v>
                </c:pt>
                <c:pt idx="3">
                  <c:v>2010</c:v>
                </c:pt>
                <c:pt idx="4">
                  <c:v>2011</c:v>
                </c:pt>
                <c:pt idx="5">
                  <c:v>2012</c:v>
                </c:pt>
                <c:pt idx="6">
                  <c:v>2013p</c:v>
                </c:pt>
              </c:strCache>
            </c:strRef>
          </c:cat>
          <c:val>
            <c:numRef>
              <c:f>I.1!$D$10:$J$10</c:f>
              <c:numCache>
                <c:formatCode>0.0%</c:formatCode>
                <c:ptCount val="7"/>
                <c:pt idx="1">
                  <c:v>3.2924553655037207E-2</c:v>
                </c:pt>
                <c:pt idx="2">
                  <c:v>-1.0364317882852962E-2</c:v>
                </c:pt>
                <c:pt idx="3">
                  <c:v>5.7629725533347761E-2</c:v>
                </c:pt>
                <c:pt idx="4">
                  <c:v>5.8506792816492896E-2</c:v>
                </c:pt>
                <c:pt idx="5">
                  <c:v>5.555370080274917E-2</c:v>
                </c:pt>
                <c:pt idx="6">
                  <c:v>3.8920083107880803E-2</c:v>
                </c:pt>
              </c:numCache>
            </c:numRef>
          </c:val>
          <c:smooth val="0"/>
        </c:ser>
        <c:ser>
          <c:idx val="1"/>
          <c:order val="1"/>
          <c:tx>
            <c:strRef>
              <c:f>I.1!$C$17</c:f>
              <c:strCache>
                <c:ptCount val="1"/>
                <c:pt idx="0">
                  <c:v>Var. Gasto I+D Real</c:v>
                </c:pt>
              </c:strCache>
            </c:strRef>
          </c:tx>
          <c:dLbls>
            <c:dLbl>
              <c:idx val="2"/>
              <c:layout>
                <c:manualLayout>
                  <c:x val="-2.2140221402214021E-2"/>
                  <c:y val="4.51977401129943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9200492004920051E-3"/>
                  <c:y val="3.766478342749528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214022140221393E-2"/>
                  <c:y val="-4.519774011299435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2"/>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I.1!$D$6:$J$6</c:f>
              <c:strCache>
                <c:ptCount val="7"/>
                <c:pt idx="0">
                  <c:v>2007</c:v>
                </c:pt>
                <c:pt idx="1">
                  <c:v>2008</c:v>
                </c:pt>
                <c:pt idx="2">
                  <c:v>2009</c:v>
                </c:pt>
                <c:pt idx="3">
                  <c:v>2010</c:v>
                </c:pt>
                <c:pt idx="4">
                  <c:v>2011</c:v>
                </c:pt>
                <c:pt idx="5">
                  <c:v>2012</c:v>
                </c:pt>
                <c:pt idx="6">
                  <c:v>2013p</c:v>
                </c:pt>
              </c:strCache>
            </c:strRef>
          </c:cat>
          <c:val>
            <c:numRef>
              <c:f>I.1!$D$17:$J$17</c:f>
              <c:numCache>
                <c:formatCode>0.0%</c:formatCode>
                <c:ptCount val="7"/>
                <c:pt idx="1">
                  <c:v>0.1514468840485417</c:v>
                </c:pt>
                <c:pt idx="2">
                  <c:v>-1.080532297057624E-2</c:v>
                </c:pt>
                <c:pt idx="3">
                  <c:v>5.2473583614355598E-2</c:v>
                </c:pt>
                <c:pt idx="4">
                  <c:v>0.1233112004561867</c:v>
                </c:pt>
                <c:pt idx="5">
                  <c:v>7.4750677087461498E-2</c:v>
                </c:pt>
                <c:pt idx="6">
                  <c:v>9.3845704216839868E-2</c:v>
                </c:pt>
              </c:numCache>
            </c:numRef>
          </c:val>
          <c:smooth val="1"/>
        </c:ser>
        <c:dLbls>
          <c:showLegendKey val="0"/>
          <c:showVal val="0"/>
          <c:showCatName val="0"/>
          <c:showSerName val="0"/>
          <c:showPercent val="0"/>
          <c:showBubbleSize val="0"/>
        </c:dLbls>
        <c:marker val="1"/>
        <c:smooth val="0"/>
        <c:axId val="209092288"/>
        <c:axId val="209092848"/>
      </c:lineChart>
      <c:catAx>
        <c:axId val="209092288"/>
        <c:scaling>
          <c:orientation val="minMax"/>
        </c:scaling>
        <c:delete val="0"/>
        <c:axPos val="b"/>
        <c:numFmt formatCode="General" sourceLinked="1"/>
        <c:majorTickMark val="out"/>
        <c:minorTickMark val="none"/>
        <c:tickLblPos val="low"/>
        <c:crossAx val="209092848"/>
        <c:crosses val="autoZero"/>
        <c:auto val="1"/>
        <c:lblAlgn val="ctr"/>
        <c:lblOffset val="100"/>
        <c:noMultiLvlLbl val="0"/>
      </c:catAx>
      <c:valAx>
        <c:axId val="209092848"/>
        <c:scaling>
          <c:orientation val="minMax"/>
        </c:scaling>
        <c:delete val="0"/>
        <c:axPos val="l"/>
        <c:numFmt formatCode="0%" sourceLinked="0"/>
        <c:majorTickMark val="out"/>
        <c:minorTickMark val="none"/>
        <c:tickLblPos val="nextTo"/>
        <c:crossAx val="209092288"/>
        <c:crosses val="autoZero"/>
        <c:crossBetween val="between"/>
      </c:valAx>
      <c:spPr>
        <a:solidFill>
          <a:schemeClr val="bg1">
            <a:lumMod val="95000"/>
          </a:schemeClr>
        </a:solidFill>
      </c:spPr>
    </c:plotArea>
    <c:legend>
      <c:legendPos val="b"/>
      <c:layout/>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sz="1400"/>
              <a:t>Educación Superior</a:t>
            </a:r>
            <a:r>
              <a:rPr lang="en-US" sz="1400" b="1" i="0" baseline="0">
                <a:effectLst/>
              </a:rPr>
              <a:t>: Gasto I+D según área del conocimiento (%)</a:t>
            </a:r>
            <a:endParaRPr lang="es-CL" sz="1400">
              <a:effectLst/>
            </a:endParaRPr>
          </a:p>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endParaRPr lang="en-US" sz="1400"/>
          </a:p>
        </c:rich>
      </c:tx>
      <c:overlay val="0"/>
    </c:title>
    <c:autoTitleDeleted val="0"/>
    <c:plotArea>
      <c:layout/>
      <c:barChart>
        <c:barDir val="bar"/>
        <c:grouping val="clustered"/>
        <c:varyColors val="0"/>
        <c:ser>
          <c:idx val="0"/>
          <c:order val="0"/>
          <c:tx>
            <c:strRef>
              <c:f>'C.10'!$M$37</c:f>
              <c:strCache>
                <c:ptCount val="1"/>
                <c:pt idx="0">
                  <c:v>Ed. Superior</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'C.10'!$C$7:$H$7</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'C.10'!$N$37:$S$37</c:f>
              <c:numCache>
                <c:formatCode>0%</c:formatCode>
                <c:ptCount val="6"/>
                <c:pt idx="0">
                  <c:v>0.29596957731136569</c:v>
                </c:pt>
                <c:pt idx="1">
                  <c:v>0.27366317181816413</c:v>
                </c:pt>
                <c:pt idx="2">
                  <c:v>0.17542161878270343</c:v>
                </c:pt>
                <c:pt idx="3">
                  <c:v>6.2741932346476292E-2</c:v>
                </c:pt>
                <c:pt idx="4">
                  <c:v>0.14746445174969364</c:v>
                </c:pt>
                <c:pt idx="5">
                  <c:v>4.4739247991596801E-2</c:v>
                </c:pt>
              </c:numCache>
            </c:numRef>
          </c:val>
        </c:ser>
        <c:dLbls>
          <c:dLblPos val="inEnd"/>
          <c:showLegendKey val="0"/>
          <c:showVal val="1"/>
          <c:showCatName val="0"/>
          <c:showSerName val="0"/>
          <c:showPercent val="0"/>
          <c:showBubbleSize val="0"/>
        </c:dLbls>
        <c:gapWidth val="150"/>
        <c:axId val="211139392"/>
        <c:axId val="211139952"/>
      </c:barChart>
      <c:catAx>
        <c:axId val="211139392"/>
        <c:scaling>
          <c:orientation val="minMax"/>
        </c:scaling>
        <c:delete val="0"/>
        <c:axPos val="l"/>
        <c:numFmt formatCode="General" sourceLinked="0"/>
        <c:majorTickMark val="out"/>
        <c:minorTickMark val="none"/>
        <c:tickLblPos val="nextTo"/>
        <c:crossAx val="211139952"/>
        <c:crosses val="autoZero"/>
        <c:auto val="1"/>
        <c:lblAlgn val="ctr"/>
        <c:lblOffset val="100"/>
        <c:noMultiLvlLbl val="0"/>
      </c:catAx>
      <c:valAx>
        <c:axId val="211139952"/>
        <c:scaling>
          <c:orientation val="minMax"/>
          <c:max val="0.60000000000000009"/>
        </c:scaling>
        <c:delete val="0"/>
        <c:axPos val="b"/>
        <c:majorGridlines>
          <c:spPr>
            <a:ln>
              <a:solidFill>
                <a:schemeClr val="bg1"/>
              </a:solidFill>
            </a:ln>
          </c:spPr>
        </c:majorGridlines>
        <c:numFmt formatCode="0%" sourceLinked="1"/>
        <c:majorTickMark val="out"/>
        <c:minorTickMark val="none"/>
        <c:tickLblPos val="nextTo"/>
        <c:crossAx val="211139392"/>
        <c:crosses val="autoZero"/>
        <c:crossBetween val="between"/>
      </c:valAx>
      <c:spPr>
        <a:solidFill>
          <a:schemeClr val="bg1">
            <a:lumMod val="75000"/>
          </a:schemeClr>
        </a:solidFill>
      </c:spPr>
    </c:plotArea>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sz="1400"/>
              <a:t>IPSFL</a:t>
            </a:r>
            <a:r>
              <a:rPr lang="en-US" sz="1400" b="1" i="0" baseline="0">
                <a:effectLst/>
              </a:rPr>
              <a:t>: Gasto I+D según área del conocimiento (%)</a:t>
            </a:r>
            <a:endParaRPr lang="es-CL" sz="1400">
              <a:effectLst/>
            </a:endParaRPr>
          </a:p>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endParaRPr lang="en-US" sz="1400"/>
          </a:p>
        </c:rich>
      </c:tx>
      <c:overlay val="0"/>
    </c:title>
    <c:autoTitleDeleted val="0"/>
    <c:plotArea>
      <c:layout/>
      <c:barChart>
        <c:barDir val="bar"/>
        <c:grouping val="clustered"/>
        <c:varyColors val="0"/>
        <c:ser>
          <c:idx val="0"/>
          <c:order val="0"/>
          <c:tx>
            <c:strRef>
              <c:f>'C.10'!$M$38</c:f>
              <c:strCache>
                <c:ptCount val="1"/>
                <c:pt idx="0">
                  <c:v>IPSFL</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'C.10'!$C$7:$H$7</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'C.10'!$N$38:$S$38</c:f>
              <c:numCache>
                <c:formatCode>0%</c:formatCode>
                <c:ptCount val="6"/>
                <c:pt idx="0">
                  <c:v>0.32426619742405355</c:v>
                </c:pt>
                <c:pt idx="1">
                  <c:v>7.1437299899797149E-2</c:v>
                </c:pt>
                <c:pt idx="2">
                  <c:v>3.8468118386000928E-2</c:v>
                </c:pt>
                <c:pt idx="3">
                  <c:v>0.506977539897842</c:v>
                </c:pt>
                <c:pt idx="4">
                  <c:v>5.8850844392306374E-2</c:v>
                </c:pt>
                <c:pt idx="5">
                  <c:v>0</c:v>
                </c:pt>
              </c:numCache>
            </c:numRef>
          </c:val>
        </c:ser>
        <c:dLbls>
          <c:dLblPos val="inEnd"/>
          <c:showLegendKey val="0"/>
          <c:showVal val="1"/>
          <c:showCatName val="0"/>
          <c:showSerName val="0"/>
          <c:showPercent val="0"/>
          <c:showBubbleSize val="0"/>
        </c:dLbls>
        <c:gapWidth val="150"/>
        <c:axId val="211142192"/>
        <c:axId val="211142752"/>
      </c:barChart>
      <c:catAx>
        <c:axId val="211142192"/>
        <c:scaling>
          <c:orientation val="minMax"/>
        </c:scaling>
        <c:delete val="0"/>
        <c:axPos val="l"/>
        <c:numFmt formatCode="General" sourceLinked="0"/>
        <c:majorTickMark val="out"/>
        <c:minorTickMark val="none"/>
        <c:tickLblPos val="nextTo"/>
        <c:crossAx val="211142752"/>
        <c:crosses val="autoZero"/>
        <c:auto val="1"/>
        <c:lblAlgn val="ctr"/>
        <c:lblOffset val="100"/>
        <c:noMultiLvlLbl val="0"/>
      </c:catAx>
      <c:valAx>
        <c:axId val="211142752"/>
        <c:scaling>
          <c:orientation val="minMax"/>
          <c:max val="0.60000000000000009"/>
        </c:scaling>
        <c:delete val="0"/>
        <c:axPos val="b"/>
        <c:majorGridlines>
          <c:spPr>
            <a:ln>
              <a:solidFill>
                <a:schemeClr val="bg1"/>
              </a:solidFill>
            </a:ln>
          </c:spPr>
        </c:majorGridlines>
        <c:numFmt formatCode="0%" sourceLinked="1"/>
        <c:majorTickMark val="out"/>
        <c:minorTickMark val="none"/>
        <c:tickLblPos val="nextTo"/>
        <c:crossAx val="211142192"/>
        <c:crosses val="autoZero"/>
        <c:crossBetween val="between"/>
        <c:majorUnit val="0.1"/>
        <c:minorUnit val="0.1"/>
      </c:valAx>
      <c:spPr>
        <a:solidFill>
          <a:schemeClr val="bg1">
            <a:lumMod val="75000"/>
          </a:schemeClr>
        </a:solidFill>
      </c:spPr>
    </c:plotArea>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sz="1400"/>
              <a:t>Empresas</a:t>
            </a:r>
            <a:r>
              <a:rPr lang="en-US" sz="1400" b="1" i="0" baseline="0">
                <a:effectLst/>
              </a:rPr>
              <a:t>: Gasto I+D según área del conocimiento (%)</a:t>
            </a:r>
            <a:endParaRPr lang="es-CL" sz="1400">
              <a:effectLst/>
            </a:endParaRPr>
          </a:p>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endParaRPr lang="en-US" sz="1400"/>
          </a:p>
        </c:rich>
      </c:tx>
      <c:overlay val="0"/>
    </c:title>
    <c:autoTitleDeleted val="0"/>
    <c:plotArea>
      <c:layout/>
      <c:barChart>
        <c:barDir val="bar"/>
        <c:grouping val="clustered"/>
        <c:varyColors val="0"/>
        <c:ser>
          <c:idx val="0"/>
          <c:order val="0"/>
          <c:tx>
            <c:strRef>
              <c:f>'C.10'!$M$39</c:f>
              <c:strCache>
                <c:ptCount val="1"/>
                <c:pt idx="0">
                  <c:v>Empresas</c:v>
                </c:pt>
              </c:strCache>
            </c:strRef>
          </c:tx>
          <c:invertIfNegative val="0"/>
          <c:dLbls>
            <c:dLbl>
              <c:idx val="0"/>
              <c:layout>
                <c:manualLayout>
                  <c:x val="-5.0405466558059553E-2"/>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5.6355688297583494E-2"/>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5.6481129513983208E-2"/>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6.9842157661326815E-2"/>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5"/>
              <c:layout>
                <c:manualLayout>
                  <c:x val="-5.5615349805412252E-2"/>
                  <c:y val="0"/>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'C.10'!$C$7:$H$7</c:f>
              <c:strCache>
                <c:ptCount val="6"/>
                <c:pt idx="0">
                  <c:v>Ciencias Naturales</c:v>
                </c:pt>
                <c:pt idx="1">
                  <c:v>Ingeniería y Tecnología</c:v>
                </c:pt>
                <c:pt idx="2">
                  <c:v>Ciencias Médicas y de Salud</c:v>
                </c:pt>
                <c:pt idx="3">
                  <c:v>Ciencias Agrícolas</c:v>
                </c:pt>
                <c:pt idx="4">
                  <c:v>Ciencias Sociales</c:v>
                </c:pt>
                <c:pt idx="5">
                  <c:v>Humanidades</c:v>
                </c:pt>
              </c:strCache>
            </c:strRef>
          </c:cat>
          <c:val>
            <c:numRef>
              <c:f>'C.10'!$N$39:$S$39</c:f>
              <c:numCache>
                <c:formatCode>0%</c:formatCode>
                <c:ptCount val="6"/>
                <c:pt idx="0">
                  <c:v>5.7867950262433063E-2</c:v>
                </c:pt>
                <c:pt idx="1">
                  <c:v>0.60039590508891938</c:v>
                </c:pt>
                <c:pt idx="2">
                  <c:v>9.6014944621050896E-2</c:v>
                </c:pt>
                <c:pt idx="3">
                  <c:v>0.16224148087608595</c:v>
                </c:pt>
                <c:pt idx="4">
                  <c:v>7.7429695004484446E-3</c:v>
                </c:pt>
                <c:pt idx="5">
                  <c:v>7.573674965106221E-2</c:v>
                </c:pt>
              </c:numCache>
            </c:numRef>
          </c:val>
        </c:ser>
        <c:dLbls>
          <c:dLblPos val="inEnd"/>
          <c:showLegendKey val="0"/>
          <c:showVal val="1"/>
          <c:showCatName val="0"/>
          <c:showSerName val="0"/>
          <c:showPercent val="0"/>
          <c:showBubbleSize val="0"/>
        </c:dLbls>
        <c:gapWidth val="150"/>
        <c:axId val="211168896"/>
        <c:axId val="211169456"/>
      </c:barChart>
      <c:catAx>
        <c:axId val="211168896"/>
        <c:scaling>
          <c:orientation val="minMax"/>
        </c:scaling>
        <c:delete val="0"/>
        <c:axPos val="l"/>
        <c:numFmt formatCode="General" sourceLinked="0"/>
        <c:majorTickMark val="out"/>
        <c:minorTickMark val="none"/>
        <c:tickLblPos val="nextTo"/>
        <c:crossAx val="211169456"/>
        <c:crosses val="autoZero"/>
        <c:auto val="1"/>
        <c:lblAlgn val="ctr"/>
        <c:lblOffset val="100"/>
        <c:noMultiLvlLbl val="0"/>
      </c:catAx>
      <c:valAx>
        <c:axId val="211169456"/>
        <c:scaling>
          <c:orientation val="minMax"/>
          <c:max val="0.60000000000000009"/>
        </c:scaling>
        <c:delete val="0"/>
        <c:axPos val="b"/>
        <c:majorGridlines>
          <c:spPr>
            <a:ln>
              <a:solidFill>
                <a:schemeClr val="bg1"/>
              </a:solidFill>
            </a:ln>
          </c:spPr>
        </c:majorGridlines>
        <c:numFmt formatCode="0%" sourceLinked="1"/>
        <c:majorTickMark val="out"/>
        <c:minorTickMark val="none"/>
        <c:tickLblPos val="nextTo"/>
        <c:crossAx val="211168896"/>
        <c:crosses val="autoZero"/>
        <c:crossBetween val="between"/>
        <c:majorUnit val="0.1"/>
        <c:minorUnit val="0.1"/>
      </c:valAx>
      <c:spPr>
        <a:solidFill>
          <a:schemeClr val="bg1">
            <a:lumMod val="75000"/>
          </a:schemeClr>
        </a:solidFill>
      </c:spPr>
    </c:plotArea>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a:pPr>
            <a:r>
              <a:rPr lang="es-CL" sz="1400"/>
              <a:t>Tendencia</a:t>
            </a:r>
            <a:r>
              <a:rPr lang="es-CL" sz="1400" baseline="0"/>
              <a:t> gasto en I+D según objetivo socioeconómico (MM$ corrientes de 2013)</a:t>
            </a:r>
            <a:endParaRPr lang="es-CL" sz="1400"/>
          </a:p>
        </c:rich>
      </c:tx>
      <c:overlay val="0"/>
    </c:title>
    <c:autoTitleDeleted val="0"/>
    <c:plotArea>
      <c:layout>
        <c:manualLayout>
          <c:layoutTarget val="inner"/>
          <c:xMode val="edge"/>
          <c:yMode val="edge"/>
          <c:x val="0.20754290814842297"/>
          <c:y val="6.4562442397725947E-2"/>
          <c:w val="0.73009144940627002"/>
          <c:h val="0.89173301358749513"/>
        </c:manualLayout>
      </c:layout>
      <c:barChart>
        <c:barDir val="bar"/>
        <c:grouping val="clustered"/>
        <c:varyColors val="0"/>
        <c:ser>
          <c:idx val="4"/>
          <c:order val="0"/>
          <c:tx>
            <c:strRef>
              <c:f>'C.11'!$G$29</c:f>
              <c:strCache>
                <c:ptCount val="1"/>
                <c:pt idx="0">
                  <c:v>2013</c:v>
                </c:pt>
              </c:strCache>
            </c:strRef>
          </c:tx>
          <c:invertIfNegative val="0"/>
          <c:cat>
            <c:strRef>
              <c:f>'C.11'!$B$30:$B$42</c:f>
              <c:strCache>
                <c:ptCount val="13"/>
                <c:pt idx="0">
                  <c:v>Exploración y Explotación de la Tierra</c:v>
                </c:pt>
                <c:pt idx="1">
                  <c:v>Transporte, Telecomunicaciones y Otras Infraestructuras</c:v>
                </c:pt>
                <c:pt idx="2">
                  <c:v>Medio Ambiente</c:v>
                </c:pt>
                <c:pt idx="3">
                  <c:v>Energía</c:v>
                </c:pt>
                <c:pt idx="4">
                  <c:v>Agricultura</c:v>
                </c:pt>
                <c:pt idx="5">
                  <c:v>Producción Industrial y Tecnología</c:v>
                </c:pt>
                <c:pt idx="6">
                  <c:v>Exploración y Explotación del Espacio</c:v>
                </c:pt>
                <c:pt idx="7">
                  <c:v>Defensa</c:v>
                </c:pt>
                <c:pt idx="8">
                  <c:v>Salud</c:v>
                </c:pt>
                <c:pt idx="9">
                  <c:v>Educación</c:v>
                </c:pt>
                <c:pt idx="10">
                  <c:v>Cultura, Recreación, Religión y Medios de Comunicación Masivo</c:v>
                </c:pt>
                <c:pt idx="11">
                  <c:v>Sistemas Políticos y Sociales, Estructuras y Procesos</c:v>
                </c:pt>
                <c:pt idx="12">
                  <c:v>Avance General del Conocimiento</c:v>
                </c:pt>
              </c:strCache>
            </c:strRef>
          </c:cat>
          <c:val>
            <c:numRef>
              <c:f>'C.11'!$G$30:$G$42</c:f>
              <c:numCache>
                <c:formatCode>#,##0</c:formatCode>
                <c:ptCount val="13"/>
                <c:pt idx="0">
                  <c:v>59313</c:v>
                </c:pt>
                <c:pt idx="1">
                  <c:v>12205</c:v>
                </c:pt>
                <c:pt idx="2">
                  <c:v>27577</c:v>
                </c:pt>
                <c:pt idx="3">
                  <c:v>13950</c:v>
                </c:pt>
                <c:pt idx="4">
                  <c:v>66661</c:v>
                </c:pt>
                <c:pt idx="5">
                  <c:v>88584</c:v>
                </c:pt>
                <c:pt idx="6">
                  <c:v>4860</c:v>
                </c:pt>
                <c:pt idx="7">
                  <c:v>1290</c:v>
                </c:pt>
                <c:pt idx="8">
                  <c:v>49675</c:v>
                </c:pt>
                <c:pt idx="9">
                  <c:v>22289</c:v>
                </c:pt>
                <c:pt idx="10">
                  <c:v>3448</c:v>
                </c:pt>
                <c:pt idx="11">
                  <c:v>22539</c:v>
                </c:pt>
                <c:pt idx="12">
                  <c:v>87690</c:v>
                </c:pt>
              </c:numCache>
            </c:numRef>
          </c:val>
        </c:ser>
        <c:dLbls>
          <c:showLegendKey val="0"/>
          <c:showVal val="0"/>
          <c:showCatName val="0"/>
          <c:showSerName val="0"/>
          <c:showPercent val="0"/>
          <c:showBubbleSize val="0"/>
        </c:dLbls>
        <c:gapWidth val="150"/>
        <c:axId val="211171696"/>
        <c:axId val="211172256"/>
      </c:barChart>
      <c:catAx>
        <c:axId val="211171696"/>
        <c:scaling>
          <c:orientation val="minMax"/>
        </c:scaling>
        <c:delete val="0"/>
        <c:axPos val="l"/>
        <c:numFmt formatCode="General" sourceLinked="0"/>
        <c:majorTickMark val="out"/>
        <c:minorTickMark val="none"/>
        <c:tickLblPos val="low"/>
        <c:txPr>
          <a:bodyPr rot="0" vert="horz"/>
          <a:lstStyle/>
          <a:p>
            <a:pPr>
              <a:defRPr sz="1000"/>
            </a:pPr>
            <a:endParaRPr lang="es-CL"/>
          </a:p>
        </c:txPr>
        <c:crossAx val="211172256"/>
        <c:crosses val="autoZero"/>
        <c:auto val="1"/>
        <c:lblAlgn val="ctr"/>
        <c:lblOffset val="100"/>
        <c:noMultiLvlLbl val="0"/>
      </c:catAx>
      <c:valAx>
        <c:axId val="211172256"/>
        <c:scaling>
          <c:orientation val="minMax"/>
        </c:scaling>
        <c:delete val="0"/>
        <c:axPos val="b"/>
        <c:majorGridlines>
          <c:spPr>
            <a:ln>
              <a:solidFill>
                <a:schemeClr val="bg1"/>
              </a:solidFill>
            </a:ln>
          </c:spPr>
        </c:majorGridlines>
        <c:numFmt formatCode="#,##0" sourceLinked="1"/>
        <c:majorTickMark val="out"/>
        <c:minorTickMark val="none"/>
        <c:tickLblPos val="nextTo"/>
        <c:crossAx val="211171696"/>
        <c:crosses val="autoZero"/>
        <c:crossBetween val="between"/>
      </c:valAx>
      <c:spPr>
        <a:solidFill>
          <a:schemeClr val="bg1">
            <a:lumMod val="75000"/>
          </a:schemeClr>
        </a:solidFill>
      </c:spPr>
    </c:plotArea>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a:pPr>
            <a:r>
              <a:rPr lang="es-CL"/>
              <a:t>Gasto financiado internacionalmente por continente (MM$ reales de 2013)</a:t>
            </a:r>
          </a:p>
        </c:rich>
      </c:tx>
      <c:overlay val="0"/>
    </c:title>
    <c:autoTitleDeleted val="0"/>
    <c:plotArea>
      <c:layout/>
      <c:barChart>
        <c:barDir val="bar"/>
        <c:grouping val="clustered"/>
        <c:varyColors val="0"/>
        <c:ser>
          <c:idx val="0"/>
          <c:order val="0"/>
          <c:invertIfNegative val="0"/>
          <c:cat>
            <c:strRef>
              <c:f>'C.12'!$C$7:$G$7</c:f>
              <c:strCache>
                <c:ptCount val="5"/>
                <c:pt idx="0">
                  <c:v>América</c:v>
                </c:pt>
                <c:pt idx="1">
                  <c:v>Asia</c:v>
                </c:pt>
                <c:pt idx="2">
                  <c:v>África</c:v>
                </c:pt>
                <c:pt idx="3">
                  <c:v>Europa</c:v>
                </c:pt>
                <c:pt idx="4">
                  <c:v>Oceanía</c:v>
                </c:pt>
              </c:strCache>
            </c:strRef>
          </c:cat>
          <c:val>
            <c:numRef>
              <c:f>'C.12'!$C$12:$G$12</c:f>
              <c:numCache>
                <c:formatCode>#,##0</c:formatCode>
                <c:ptCount val="5"/>
                <c:pt idx="0">
                  <c:v>4903.7839999999997</c:v>
                </c:pt>
                <c:pt idx="1">
                  <c:v>168.33199999999999</c:v>
                </c:pt>
                <c:pt idx="2">
                  <c:v>30.77</c:v>
                </c:pt>
                <c:pt idx="3">
                  <c:v>1381.3400000000001</c:v>
                </c:pt>
                <c:pt idx="4">
                  <c:v>77.369</c:v>
                </c:pt>
              </c:numCache>
            </c:numRef>
          </c:val>
        </c:ser>
        <c:dLbls>
          <c:showLegendKey val="0"/>
          <c:showVal val="0"/>
          <c:showCatName val="0"/>
          <c:showSerName val="0"/>
          <c:showPercent val="0"/>
          <c:showBubbleSize val="0"/>
        </c:dLbls>
        <c:gapWidth val="150"/>
        <c:axId val="211174496"/>
        <c:axId val="211175056"/>
      </c:barChart>
      <c:catAx>
        <c:axId val="211174496"/>
        <c:scaling>
          <c:orientation val="minMax"/>
        </c:scaling>
        <c:delete val="0"/>
        <c:axPos val="l"/>
        <c:numFmt formatCode="General" sourceLinked="0"/>
        <c:majorTickMark val="out"/>
        <c:minorTickMark val="none"/>
        <c:tickLblPos val="nextTo"/>
        <c:crossAx val="211175056"/>
        <c:crosses val="autoZero"/>
        <c:auto val="1"/>
        <c:lblAlgn val="ctr"/>
        <c:lblOffset val="100"/>
        <c:noMultiLvlLbl val="0"/>
      </c:catAx>
      <c:valAx>
        <c:axId val="211175056"/>
        <c:scaling>
          <c:orientation val="minMax"/>
        </c:scaling>
        <c:delete val="0"/>
        <c:axPos val="b"/>
        <c:majorGridlines>
          <c:spPr>
            <a:ln>
              <a:solidFill>
                <a:schemeClr val="bg1"/>
              </a:solidFill>
            </a:ln>
          </c:spPr>
        </c:majorGridlines>
        <c:numFmt formatCode="#,##0" sourceLinked="1"/>
        <c:majorTickMark val="out"/>
        <c:minorTickMark val="none"/>
        <c:tickLblPos val="nextTo"/>
        <c:crossAx val="211174496"/>
        <c:crosses val="autoZero"/>
        <c:crossBetween val="between"/>
      </c:valAx>
      <c:spPr>
        <a:solidFill>
          <a:schemeClr val="bg1">
            <a:lumMod val="75000"/>
          </a:schemeClr>
        </a:solidFill>
      </c:spPr>
    </c:plotArea>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s-CL"/>
              <a:t>Tendencia Gasto en I+D Financiado Internacionalmente Según Unidad</a:t>
            </a:r>
            <a:r>
              <a:rPr lang="es-CL" baseline="0"/>
              <a:t> Declarante </a:t>
            </a:r>
            <a:r>
              <a:rPr lang="es-CL"/>
              <a:t>(MM% reales de 2013)</a:t>
            </a:r>
          </a:p>
        </c:rich>
      </c:tx>
      <c:overlay val="0"/>
    </c:title>
    <c:autoTitleDeleted val="0"/>
    <c:plotArea>
      <c:layout/>
      <c:barChart>
        <c:barDir val="col"/>
        <c:grouping val="clustered"/>
        <c:varyColors val="0"/>
        <c:ser>
          <c:idx val="0"/>
          <c:order val="0"/>
          <c:tx>
            <c:strRef>
              <c:f>'C.12'!$O$5</c:f>
              <c:strCache>
                <c:ptCount val="1"/>
                <c:pt idx="0">
                  <c:v>2009</c:v>
                </c:pt>
              </c:strCache>
            </c:strRef>
          </c:tx>
          <c:invertIfNegative val="0"/>
          <c:cat>
            <c:strRef>
              <c:f>'C.12'!$N$6:$N$9</c:f>
              <c:strCache>
                <c:ptCount val="4"/>
                <c:pt idx="0">
                  <c:v>Estado</c:v>
                </c:pt>
                <c:pt idx="1">
                  <c:v>Ed. Superior</c:v>
                </c:pt>
                <c:pt idx="2">
                  <c:v>IPSFL</c:v>
                </c:pt>
                <c:pt idx="3">
                  <c:v>Empresas</c:v>
                </c:pt>
              </c:strCache>
            </c:strRef>
          </c:cat>
          <c:val>
            <c:numRef>
              <c:f>'C.12'!$O$6:$O$9</c:f>
              <c:numCache>
                <c:formatCode>#,##0</c:formatCode>
                <c:ptCount val="4"/>
                <c:pt idx="0">
                  <c:v>313</c:v>
                </c:pt>
                <c:pt idx="1">
                  <c:v>4413</c:v>
                </c:pt>
                <c:pt idx="2">
                  <c:v>2402</c:v>
                </c:pt>
                <c:pt idx="3">
                  <c:v>267</c:v>
                </c:pt>
              </c:numCache>
            </c:numRef>
          </c:val>
        </c:ser>
        <c:ser>
          <c:idx val="1"/>
          <c:order val="1"/>
          <c:tx>
            <c:strRef>
              <c:f>'C.12'!$P$5</c:f>
              <c:strCache>
                <c:ptCount val="1"/>
                <c:pt idx="0">
                  <c:v>2010</c:v>
                </c:pt>
              </c:strCache>
            </c:strRef>
          </c:tx>
          <c:invertIfNegative val="0"/>
          <c:cat>
            <c:strRef>
              <c:f>'C.12'!$N$6:$N$9</c:f>
              <c:strCache>
                <c:ptCount val="4"/>
                <c:pt idx="0">
                  <c:v>Estado</c:v>
                </c:pt>
                <c:pt idx="1">
                  <c:v>Ed. Superior</c:v>
                </c:pt>
                <c:pt idx="2">
                  <c:v>IPSFL</c:v>
                </c:pt>
                <c:pt idx="3">
                  <c:v>Empresas</c:v>
                </c:pt>
              </c:strCache>
            </c:strRef>
          </c:cat>
          <c:val>
            <c:numRef>
              <c:f>'C.12'!$P$6:$P$9</c:f>
              <c:numCache>
                <c:formatCode>#,##0</c:formatCode>
                <c:ptCount val="4"/>
                <c:pt idx="0">
                  <c:v>399</c:v>
                </c:pt>
                <c:pt idx="1">
                  <c:v>4206</c:v>
                </c:pt>
                <c:pt idx="2">
                  <c:v>2722</c:v>
                </c:pt>
                <c:pt idx="3">
                  <c:v>143</c:v>
                </c:pt>
              </c:numCache>
            </c:numRef>
          </c:val>
        </c:ser>
        <c:ser>
          <c:idx val="2"/>
          <c:order val="2"/>
          <c:tx>
            <c:strRef>
              <c:f>'C.12'!$Q$5</c:f>
              <c:strCache>
                <c:ptCount val="1"/>
                <c:pt idx="0">
                  <c:v>2011</c:v>
                </c:pt>
              </c:strCache>
            </c:strRef>
          </c:tx>
          <c:invertIfNegative val="0"/>
          <c:cat>
            <c:strRef>
              <c:f>'C.12'!$N$6:$N$9</c:f>
              <c:strCache>
                <c:ptCount val="4"/>
                <c:pt idx="0">
                  <c:v>Estado</c:v>
                </c:pt>
                <c:pt idx="1">
                  <c:v>Ed. Superior</c:v>
                </c:pt>
                <c:pt idx="2">
                  <c:v>IPSFL</c:v>
                </c:pt>
                <c:pt idx="3">
                  <c:v>Empresas</c:v>
                </c:pt>
              </c:strCache>
            </c:strRef>
          </c:cat>
          <c:val>
            <c:numRef>
              <c:f>'C.12'!$Q$6:$Q$9</c:f>
              <c:numCache>
                <c:formatCode>#,##0</c:formatCode>
                <c:ptCount val="4"/>
                <c:pt idx="0">
                  <c:v>11</c:v>
                </c:pt>
                <c:pt idx="1">
                  <c:v>3270</c:v>
                </c:pt>
                <c:pt idx="2">
                  <c:v>2827</c:v>
                </c:pt>
                <c:pt idx="3">
                  <c:v>383</c:v>
                </c:pt>
              </c:numCache>
            </c:numRef>
          </c:val>
        </c:ser>
        <c:ser>
          <c:idx val="3"/>
          <c:order val="3"/>
          <c:tx>
            <c:strRef>
              <c:f>'C.12'!$R$5</c:f>
              <c:strCache>
                <c:ptCount val="1"/>
                <c:pt idx="0">
                  <c:v>2012</c:v>
                </c:pt>
              </c:strCache>
            </c:strRef>
          </c:tx>
          <c:invertIfNegative val="0"/>
          <c:cat>
            <c:strRef>
              <c:f>'C.12'!$N$6:$N$9</c:f>
              <c:strCache>
                <c:ptCount val="4"/>
                <c:pt idx="0">
                  <c:v>Estado</c:v>
                </c:pt>
                <c:pt idx="1">
                  <c:v>Ed. Superior</c:v>
                </c:pt>
                <c:pt idx="2">
                  <c:v>IPSFL</c:v>
                </c:pt>
                <c:pt idx="3">
                  <c:v>Empresas</c:v>
                </c:pt>
              </c:strCache>
            </c:strRef>
          </c:cat>
          <c:val>
            <c:numRef>
              <c:f>'C.12'!$R$6:$R$9</c:f>
              <c:numCache>
                <c:formatCode>#,##0</c:formatCode>
                <c:ptCount val="4"/>
                <c:pt idx="0">
                  <c:v>81</c:v>
                </c:pt>
                <c:pt idx="1">
                  <c:v>4093</c:v>
                </c:pt>
                <c:pt idx="2">
                  <c:v>2317</c:v>
                </c:pt>
                <c:pt idx="3">
                  <c:v>240</c:v>
                </c:pt>
              </c:numCache>
            </c:numRef>
          </c:val>
        </c:ser>
        <c:ser>
          <c:idx val="4"/>
          <c:order val="4"/>
          <c:tx>
            <c:strRef>
              <c:f>'C.12'!$S$5</c:f>
              <c:strCache>
                <c:ptCount val="1"/>
                <c:pt idx="0">
                  <c:v>2013</c:v>
                </c:pt>
              </c:strCache>
            </c:strRef>
          </c:tx>
          <c:invertIfNegative val="0"/>
          <c:cat>
            <c:strRef>
              <c:f>'C.12'!$N$6:$N$9</c:f>
              <c:strCache>
                <c:ptCount val="4"/>
                <c:pt idx="0">
                  <c:v>Estado</c:v>
                </c:pt>
                <c:pt idx="1">
                  <c:v>Ed. Superior</c:v>
                </c:pt>
                <c:pt idx="2">
                  <c:v>IPSFL</c:v>
                </c:pt>
                <c:pt idx="3">
                  <c:v>Empresas</c:v>
                </c:pt>
              </c:strCache>
            </c:strRef>
          </c:cat>
          <c:val>
            <c:numRef>
              <c:f>'C.12'!$S$6:$S$9</c:f>
              <c:numCache>
                <c:formatCode>#,##0</c:formatCode>
                <c:ptCount val="4"/>
                <c:pt idx="0">
                  <c:v>701</c:v>
                </c:pt>
                <c:pt idx="1">
                  <c:v>5437</c:v>
                </c:pt>
                <c:pt idx="2">
                  <c:v>1095</c:v>
                </c:pt>
                <c:pt idx="3">
                  <c:v>2861</c:v>
                </c:pt>
              </c:numCache>
            </c:numRef>
          </c:val>
        </c:ser>
        <c:dLbls>
          <c:showLegendKey val="0"/>
          <c:showVal val="0"/>
          <c:showCatName val="0"/>
          <c:showSerName val="0"/>
          <c:showPercent val="0"/>
          <c:showBubbleSize val="0"/>
        </c:dLbls>
        <c:gapWidth val="150"/>
        <c:axId val="212879168"/>
        <c:axId val="212879728"/>
      </c:barChart>
      <c:catAx>
        <c:axId val="212879168"/>
        <c:scaling>
          <c:orientation val="minMax"/>
        </c:scaling>
        <c:delete val="0"/>
        <c:axPos val="b"/>
        <c:numFmt formatCode="General" sourceLinked="0"/>
        <c:majorTickMark val="out"/>
        <c:minorTickMark val="none"/>
        <c:tickLblPos val="nextTo"/>
        <c:crossAx val="212879728"/>
        <c:crosses val="autoZero"/>
        <c:auto val="1"/>
        <c:lblAlgn val="ctr"/>
        <c:lblOffset val="100"/>
        <c:noMultiLvlLbl val="0"/>
      </c:catAx>
      <c:valAx>
        <c:axId val="212879728"/>
        <c:scaling>
          <c:orientation val="minMax"/>
        </c:scaling>
        <c:delete val="0"/>
        <c:axPos val="l"/>
        <c:majorGridlines>
          <c:spPr>
            <a:ln>
              <a:solidFill>
                <a:schemeClr val="bg1"/>
              </a:solidFill>
            </a:ln>
          </c:spPr>
        </c:majorGridlines>
        <c:numFmt formatCode="#,##0" sourceLinked="1"/>
        <c:majorTickMark val="out"/>
        <c:minorTickMark val="none"/>
        <c:tickLblPos val="nextTo"/>
        <c:crossAx val="212879168"/>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Tendencia</a:t>
            </a:r>
            <a:r>
              <a:rPr lang="es-CL" sz="1600" baseline="0"/>
              <a:t> del gasto total en I+D según tamaño de la empresa (MM$ reales de 2013)</a:t>
            </a:r>
            <a:endParaRPr lang="es-CL" sz="1600"/>
          </a:p>
        </c:rich>
      </c:tx>
      <c:overlay val="0"/>
    </c:title>
    <c:autoTitleDeleted val="0"/>
    <c:plotArea>
      <c:layout>
        <c:manualLayout>
          <c:layoutTarget val="inner"/>
          <c:xMode val="edge"/>
          <c:yMode val="edge"/>
          <c:x val="9.2612189918086285E-2"/>
          <c:y val="0.14187651921740985"/>
          <c:w val="0.87291273090744292"/>
          <c:h val="0.71891090864425156"/>
        </c:manualLayout>
      </c:layout>
      <c:lineChart>
        <c:grouping val="standard"/>
        <c:varyColors val="0"/>
        <c:ser>
          <c:idx val="0"/>
          <c:order val="0"/>
          <c:tx>
            <c:strRef>
              <c:f>'C.13'!$B$33</c:f>
              <c:strCache>
                <c:ptCount val="1"/>
                <c:pt idx="0">
                  <c:v>Grandes</c:v>
                </c:pt>
              </c:strCache>
            </c:strRef>
          </c:tx>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a:noFill/>
              </a:ln>
              <a:effectLst/>
            </c:spPr>
            <c:txPr>
              <a:bodyPr/>
              <a:lstStyle/>
              <a:p>
                <a:pPr>
                  <a:defRPr b="1">
                    <a:solidFill>
                      <a:srgbClr val="0070C0"/>
                    </a:solidFill>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('C.13'!$C$31,'C.13'!$E$31,'C.13'!$G$31,'C.13'!$I$31,'C.13'!$K$31)</c:f>
              <c:numCache>
                <c:formatCode>General</c:formatCode>
                <c:ptCount val="5"/>
                <c:pt idx="0">
                  <c:v>2009</c:v>
                </c:pt>
                <c:pt idx="1">
                  <c:v>2010</c:v>
                </c:pt>
                <c:pt idx="2">
                  <c:v>2011</c:v>
                </c:pt>
                <c:pt idx="3">
                  <c:v>2012</c:v>
                </c:pt>
                <c:pt idx="4">
                  <c:v>2013</c:v>
                </c:pt>
              </c:numCache>
            </c:numRef>
          </c:cat>
          <c:val>
            <c:numRef>
              <c:f>('C.13'!$C$33,'C.13'!$E$33,'C.13'!$G$33,'C.13'!$I$33,'C.13'!$K$33)</c:f>
              <c:numCache>
                <c:formatCode>#,##0</c:formatCode>
                <c:ptCount val="5"/>
                <c:pt idx="0">
                  <c:v>96793.899600000004</c:v>
                </c:pt>
                <c:pt idx="1">
                  <c:v>103246.758</c:v>
                </c:pt>
                <c:pt idx="2">
                  <c:v>130285.25599999999</c:v>
                </c:pt>
                <c:pt idx="3">
                  <c:v>142846.47700000001</c:v>
                </c:pt>
                <c:pt idx="4">
                  <c:v>158650.9</c:v>
                </c:pt>
              </c:numCache>
            </c:numRef>
          </c:val>
          <c:smooth val="0"/>
        </c:ser>
        <c:ser>
          <c:idx val="1"/>
          <c:order val="1"/>
          <c:tx>
            <c:strRef>
              <c:f>'C.13'!$B$34</c:f>
              <c:strCache>
                <c:ptCount val="1"/>
                <c:pt idx="0">
                  <c:v>Medianas</c:v>
                </c:pt>
              </c:strCache>
            </c:strRef>
          </c:tx>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2350612299644798E-2"/>
                  <c:y val="-5.652619901376286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rgbClr val="C00000"/>
                    </a:solidFill>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('C.13'!$C$31,'C.13'!$E$31,'C.13'!$G$31,'C.13'!$I$31,'C.13'!$K$31)</c:f>
              <c:numCache>
                <c:formatCode>General</c:formatCode>
                <c:ptCount val="5"/>
                <c:pt idx="0">
                  <c:v>2009</c:v>
                </c:pt>
                <c:pt idx="1">
                  <c:v>2010</c:v>
                </c:pt>
                <c:pt idx="2">
                  <c:v>2011</c:v>
                </c:pt>
                <c:pt idx="3">
                  <c:v>2012</c:v>
                </c:pt>
                <c:pt idx="4">
                  <c:v>2013</c:v>
                </c:pt>
              </c:numCache>
            </c:numRef>
          </c:cat>
          <c:val>
            <c:numRef>
              <c:f>('C.13'!$C$34,'C.13'!$E$34,'C.13'!$G$34,'C.13'!$I$34,'C.13'!$K$34)</c:f>
              <c:numCache>
                <c:formatCode>#,##0</c:formatCode>
                <c:ptCount val="5"/>
                <c:pt idx="0">
                  <c:v>10557.544400000001</c:v>
                </c:pt>
                <c:pt idx="1">
                  <c:v>10498.8727</c:v>
                </c:pt>
                <c:pt idx="2">
                  <c:v>12278.407499999999</c:v>
                </c:pt>
                <c:pt idx="3">
                  <c:v>13200.2637</c:v>
                </c:pt>
                <c:pt idx="4">
                  <c:v>12583.3</c:v>
                </c:pt>
              </c:numCache>
            </c:numRef>
          </c:val>
          <c:smooth val="0"/>
        </c:ser>
        <c:ser>
          <c:idx val="2"/>
          <c:order val="2"/>
          <c:tx>
            <c:strRef>
              <c:f>'C.13'!$B$35</c:f>
              <c:strCache>
                <c:ptCount val="1"/>
                <c:pt idx="0">
                  <c:v>Pequeñas</c:v>
                </c:pt>
              </c:strCache>
            </c:strRef>
          </c:tx>
          <c:spPr>
            <a:ln>
              <a:solidFill>
                <a:srgbClr val="00B050"/>
              </a:solidFill>
            </a:ln>
          </c:spPr>
          <c:marker>
            <c:spPr>
              <a:solidFill>
                <a:srgbClr val="00B050"/>
              </a:solidFill>
            </c:spPr>
          </c:marker>
          <c:dLbls>
            <c:dLbl>
              <c:idx val="0"/>
              <c:layout>
                <c:manualLayout>
                  <c:x val="-7.9757514797755766E-2"/>
                  <c:y val="-2.590399631715169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189739563691979E-3"/>
                  <c:y val="-1.936610975167398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rgbClr val="00B050"/>
                    </a:solidFill>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('C.13'!$C$31,'C.13'!$E$31,'C.13'!$G$31,'C.13'!$I$31,'C.13'!$K$31)</c:f>
              <c:numCache>
                <c:formatCode>General</c:formatCode>
                <c:ptCount val="5"/>
                <c:pt idx="0">
                  <c:v>2009</c:v>
                </c:pt>
                <c:pt idx="1">
                  <c:v>2010</c:v>
                </c:pt>
                <c:pt idx="2">
                  <c:v>2011</c:v>
                </c:pt>
                <c:pt idx="3">
                  <c:v>2012</c:v>
                </c:pt>
                <c:pt idx="4">
                  <c:v>2013</c:v>
                </c:pt>
              </c:numCache>
            </c:numRef>
          </c:cat>
          <c:val>
            <c:numRef>
              <c:f>('C.13'!$C$35,'C.13'!$E$35,'C.13'!$G$35,'C.13'!$I$35,'C.13'!$K$35)</c:f>
              <c:numCache>
                <c:formatCode>#,##0</c:formatCode>
                <c:ptCount val="5"/>
                <c:pt idx="0">
                  <c:v>2647.4589700000001</c:v>
                </c:pt>
                <c:pt idx="1">
                  <c:v>3231.8348599999999</c:v>
                </c:pt>
                <c:pt idx="2">
                  <c:v>8787.5653500000008</c:v>
                </c:pt>
                <c:pt idx="3">
                  <c:v>7345.1112800000001</c:v>
                </c:pt>
                <c:pt idx="4">
                  <c:v>9006.9449999999997</c:v>
                </c:pt>
              </c:numCache>
            </c:numRef>
          </c:val>
          <c:smooth val="0"/>
        </c:ser>
        <c:ser>
          <c:idx val="3"/>
          <c:order val="3"/>
          <c:tx>
            <c:strRef>
              <c:f>'C.13'!$B$36</c:f>
              <c:strCache>
                <c:ptCount val="1"/>
                <c:pt idx="0">
                  <c:v>Microempresas</c:v>
                </c:pt>
              </c:strCache>
            </c:strRef>
          </c:tx>
          <c:marker>
            <c:symbol val="circle"/>
            <c:size val="9"/>
          </c:marker>
          <c:dLbls>
            <c:dLbl>
              <c:idx val="0"/>
              <c:layout>
                <c:manualLayout>
                  <c:x val="-8.9383421176998989E-2"/>
                  <c:y val="7.7879367935792957E-3"/>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2.8702103045224643E-3"/>
                  <c:y val="2.277978406193161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rgbClr val="7030A0"/>
                    </a:solidFill>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('C.13'!$C$31,'C.13'!$E$31,'C.13'!$G$31,'C.13'!$I$31,'C.13'!$K$31)</c:f>
              <c:numCache>
                <c:formatCode>General</c:formatCode>
                <c:ptCount val="5"/>
                <c:pt idx="0">
                  <c:v>2009</c:v>
                </c:pt>
                <c:pt idx="1">
                  <c:v>2010</c:v>
                </c:pt>
                <c:pt idx="2">
                  <c:v>2011</c:v>
                </c:pt>
                <c:pt idx="3">
                  <c:v>2012</c:v>
                </c:pt>
                <c:pt idx="4">
                  <c:v>2013</c:v>
                </c:pt>
              </c:numCache>
            </c:numRef>
          </c:cat>
          <c:val>
            <c:numRef>
              <c:f>('C.13'!$C$36,'C.13'!$E$36,'C.13'!$G$36,'C.13'!$I$36,'C.13'!$K$36)</c:f>
              <c:numCache>
                <c:formatCode>#,##0</c:formatCode>
                <c:ptCount val="5"/>
                <c:pt idx="0">
                  <c:v>1502.8238100000001</c:v>
                </c:pt>
                <c:pt idx="1">
                  <c:v>1676.1209699999999</c:v>
                </c:pt>
                <c:pt idx="2">
                  <c:v>545.89121599999999</c:v>
                </c:pt>
                <c:pt idx="3">
                  <c:v>859.47320000000002</c:v>
                </c:pt>
                <c:pt idx="4">
                  <c:v>8188.2370000000001</c:v>
                </c:pt>
              </c:numCache>
            </c:numRef>
          </c:val>
          <c:smooth val="0"/>
        </c:ser>
        <c:dLbls>
          <c:dLblPos val="t"/>
          <c:showLegendKey val="0"/>
          <c:showVal val="1"/>
          <c:showCatName val="0"/>
          <c:showSerName val="0"/>
          <c:showPercent val="0"/>
          <c:showBubbleSize val="0"/>
        </c:dLbls>
        <c:marker val="1"/>
        <c:smooth val="0"/>
        <c:axId val="212923216"/>
        <c:axId val="212923776"/>
      </c:lineChart>
      <c:catAx>
        <c:axId val="212923216"/>
        <c:scaling>
          <c:orientation val="minMax"/>
        </c:scaling>
        <c:delete val="0"/>
        <c:axPos val="b"/>
        <c:numFmt formatCode="General" sourceLinked="1"/>
        <c:majorTickMark val="out"/>
        <c:minorTickMark val="none"/>
        <c:tickLblPos val="nextTo"/>
        <c:crossAx val="212923776"/>
        <c:crosses val="autoZero"/>
        <c:auto val="1"/>
        <c:lblAlgn val="ctr"/>
        <c:lblOffset val="100"/>
        <c:noMultiLvlLbl val="0"/>
      </c:catAx>
      <c:valAx>
        <c:axId val="212923776"/>
        <c:scaling>
          <c:orientation val="minMax"/>
        </c:scaling>
        <c:delete val="0"/>
        <c:axPos val="l"/>
        <c:majorGridlines>
          <c:spPr>
            <a:ln>
              <a:solidFill>
                <a:schemeClr val="bg1"/>
              </a:solidFill>
            </a:ln>
          </c:spPr>
        </c:majorGridlines>
        <c:numFmt formatCode="#,##0" sourceLinked="1"/>
        <c:majorTickMark val="out"/>
        <c:minorTickMark val="none"/>
        <c:tickLblPos val="nextTo"/>
        <c:crossAx val="212923216"/>
        <c:crosses val="autoZero"/>
        <c:crossBetween val="between"/>
      </c:valAx>
      <c:spPr>
        <a:solidFill>
          <a:schemeClr val="bg1">
            <a:lumMod val="75000"/>
          </a:schemeClr>
        </a:solidFill>
      </c:spPr>
    </c:plotArea>
    <c:legend>
      <c:legendPos val="r"/>
      <c:layout>
        <c:manualLayout>
          <c:xMode val="edge"/>
          <c:yMode val="edge"/>
          <c:x val="9.4388579586181021E-2"/>
          <c:y val="0.92413453348164931"/>
          <c:w val="0.83713782153911043"/>
          <c:h val="5.8349278054857887E-2"/>
        </c:manualLayout>
      </c:layout>
      <c:overlay val="0"/>
    </c:legend>
    <c:plotVisOnly val="1"/>
    <c:dispBlanksAs val="zero"/>
    <c:showDLblsOverMax val="0"/>
  </c:chart>
  <c:spPr>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Tendencia</a:t>
            </a:r>
            <a:r>
              <a:rPr lang="es-CL" sz="1600" baseline="0"/>
              <a:t> del gasto promedio en I+D según tamaño de la empresa (MM$ reales de 2013)</a:t>
            </a:r>
            <a:endParaRPr lang="es-CL" sz="1600"/>
          </a:p>
        </c:rich>
      </c:tx>
      <c:overlay val="0"/>
    </c:title>
    <c:autoTitleDeleted val="0"/>
    <c:plotArea>
      <c:layout>
        <c:manualLayout>
          <c:layoutTarget val="inner"/>
          <c:xMode val="edge"/>
          <c:yMode val="edge"/>
          <c:x val="9.2612189918086285E-2"/>
          <c:y val="0.14187651921740985"/>
          <c:w val="0.87291273090744292"/>
          <c:h val="0.71891090864425156"/>
        </c:manualLayout>
      </c:layout>
      <c:lineChart>
        <c:grouping val="standard"/>
        <c:varyColors val="0"/>
        <c:ser>
          <c:idx val="0"/>
          <c:order val="0"/>
          <c:tx>
            <c:strRef>
              <c:f>'C.13'!$B$33</c:f>
              <c:strCache>
                <c:ptCount val="1"/>
                <c:pt idx="0">
                  <c:v>Grandes</c:v>
                </c:pt>
              </c:strCache>
            </c:strRef>
          </c:tx>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a:noFill/>
              </a:ln>
              <a:effectLst/>
            </c:spPr>
            <c:txPr>
              <a:bodyPr/>
              <a:lstStyle/>
              <a:p>
                <a:pPr>
                  <a:defRPr b="1">
                    <a:solidFill>
                      <a:srgbClr val="0070C0"/>
                    </a:solidFill>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('C.13'!$C$31,'C.13'!$E$31,'C.13'!$G$31,'C.13'!$I$31,'C.13'!$K$31)</c:f>
              <c:numCache>
                <c:formatCode>General</c:formatCode>
                <c:ptCount val="5"/>
                <c:pt idx="0">
                  <c:v>2009</c:v>
                </c:pt>
                <c:pt idx="1">
                  <c:v>2010</c:v>
                </c:pt>
                <c:pt idx="2">
                  <c:v>2011</c:v>
                </c:pt>
                <c:pt idx="3">
                  <c:v>2012</c:v>
                </c:pt>
                <c:pt idx="4">
                  <c:v>2013</c:v>
                </c:pt>
              </c:numCache>
            </c:numRef>
          </c:cat>
          <c:val>
            <c:numRef>
              <c:f>('C.13'!$D$33,'C.13'!$F$33,'C.13'!$H$33,'C.13'!$J$33,'C.13'!$L$33)</c:f>
              <c:numCache>
                <c:formatCode>#,##0</c:formatCode>
                <c:ptCount val="5"/>
                <c:pt idx="0">
                  <c:v>493.84642653061229</c:v>
                </c:pt>
                <c:pt idx="1">
                  <c:v>496.37864423076923</c:v>
                </c:pt>
                <c:pt idx="2">
                  <c:v>499.1772260536398</c:v>
                </c:pt>
                <c:pt idx="3">
                  <c:v>492.5740586206897</c:v>
                </c:pt>
                <c:pt idx="4">
                  <c:v>468</c:v>
                </c:pt>
              </c:numCache>
            </c:numRef>
          </c:val>
          <c:smooth val="0"/>
        </c:ser>
        <c:ser>
          <c:idx val="1"/>
          <c:order val="1"/>
          <c:tx>
            <c:strRef>
              <c:f>'C.13'!$B$34</c:f>
              <c:strCache>
                <c:ptCount val="1"/>
                <c:pt idx="0">
                  <c:v>Medianas</c:v>
                </c:pt>
              </c:strCache>
            </c:strRef>
          </c:tx>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2350612299644798E-2"/>
                  <c:y val="-5.652619901376286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rgbClr val="C00000"/>
                    </a:solidFill>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('C.13'!$C$31,'C.13'!$E$31,'C.13'!$G$31,'C.13'!$I$31,'C.13'!$K$31)</c:f>
              <c:numCache>
                <c:formatCode>General</c:formatCode>
                <c:ptCount val="5"/>
                <c:pt idx="0">
                  <c:v>2009</c:v>
                </c:pt>
                <c:pt idx="1">
                  <c:v>2010</c:v>
                </c:pt>
                <c:pt idx="2">
                  <c:v>2011</c:v>
                </c:pt>
                <c:pt idx="3">
                  <c:v>2012</c:v>
                </c:pt>
                <c:pt idx="4">
                  <c:v>2013</c:v>
                </c:pt>
              </c:numCache>
            </c:numRef>
          </c:cat>
          <c:val>
            <c:numRef>
              <c:f>('C.13'!$D$34,'C.13'!$F$34,'C.13'!$H$34,'C.13'!$J$34,'C.13'!$L$34)</c:f>
              <c:numCache>
                <c:formatCode>#,##0</c:formatCode>
                <c:ptCount val="5"/>
                <c:pt idx="0">
                  <c:v>173.07449836065575</c:v>
                </c:pt>
                <c:pt idx="1">
                  <c:v>174.98121166666667</c:v>
                </c:pt>
                <c:pt idx="2">
                  <c:v>144.45185294117647</c:v>
                </c:pt>
                <c:pt idx="3">
                  <c:v>143.48112717391305</c:v>
                </c:pt>
                <c:pt idx="4">
                  <c:v>138</c:v>
                </c:pt>
              </c:numCache>
            </c:numRef>
          </c:val>
          <c:smooth val="0"/>
        </c:ser>
        <c:ser>
          <c:idx val="2"/>
          <c:order val="2"/>
          <c:tx>
            <c:strRef>
              <c:f>'C.13'!$B$35</c:f>
              <c:strCache>
                <c:ptCount val="1"/>
                <c:pt idx="0">
                  <c:v>Pequeñas</c:v>
                </c:pt>
              </c:strCache>
            </c:strRef>
          </c:tx>
          <c:spPr>
            <a:ln>
              <a:solidFill>
                <a:srgbClr val="00B050"/>
              </a:solidFill>
            </a:ln>
          </c:spPr>
          <c:marker>
            <c:spPr>
              <a:solidFill>
                <a:srgbClr val="00B050"/>
              </a:solidFill>
            </c:spPr>
          </c:marker>
          <c:dLbls>
            <c:dLbl>
              <c:idx val="0"/>
              <c:layout>
                <c:manualLayout>
                  <c:x val="-7.9757514797755766E-2"/>
                  <c:y val="-2.590399631715169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189739563691979E-3"/>
                  <c:y val="-1.936610975167398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rgbClr val="00B050"/>
                    </a:solidFill>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('C.13'!$C$31,'C.13'!$E$31,'C.13'!$G$31,'C.13'!$I$31,'C.13'!$K$31)</c:f>
              <c:numCache>
                <c:formatCode>General</c:formatCode>
                <c:ptCount val="5"/>
                <c:pt idx="0">
                  <c:v>2009</c:v>
                </c:pt>
                <c:pt idx="1">
                  <c:v>2010</c:v>
                </c:pt>
                <c:pt idx="2">
                  <c:v>2011</c:v>
                </c:pt>
                <c:pt idx="3">
                  <c:v>2012</c:v>
                </c:pt>
                <c:pt idx="4">
                  <c:v>2013</c:v>
                </c:pt>
              </c:numCache>
            </c:numRef>
          </c:cat>
          <c:val>
            <c:numRef>
              <c:f>('C.13'!$D$35,'C.13'!$F$35,'C.13'!$H$35,'C.13'!$J$35,'C.13'!$L$35)</c:f>
              <c:numCache>
                <c:formatCode>#,##0</c:formatCode>
                <c:ptCount val="5"/>
                <c:pt idx="0">
                  <c:v>82.733092812500004</c:v>
                </c:pt>
                <c:pt idx="1">
                  <c:v>78.825240487804876</c:v>
                </c:pt>
                <c:pt idx="2">
                  <c:v>103.38312176470589</c:v>
                </c:pt>
                <c:pt idx="3">
                  <c:v>77.31696084210526</c:v>
                </c:pt>
                <c:pt idx="4">
                  <c:v>87</c:v>
                </c:pt>
              </c:numCache>
            </c:numRef>
          </c:val>
          <c:smooth val="0"/>
        </c:ser>
        <c:ser>
          <c:idx val="3"/>
          <c:order val="3"/>
          <c:tx>
            <c:strRef>
              <c:f>'C.13'!$B$36</c:f>
              <c:strCache>
                <c:ptCount val="1"/>
                <c:pt idx="0">
                  <c:v>Microempresas</c:v>
                </c:pt>
              </c:strCache>
            </c:strRef>
          </c:tx>
          <c:marker>
            <c:symbol val="circle"/>
            <c:size val="9"/>
          </c:marker>
          <c:dLbls>
            <c:dLbl>
              <c:idx val="0"/>
              <c:layout>
                <c:manualLayout>
                  <c:x val="-8.9383421176998989E-2"/>
                  <c:y val="7.7879367935792957E-3"/>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2.8702103045224643E-3"/>
                  <c:y val="2.277978406193161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rgbClr val="7030A0"/>
                    </a:solidFill>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('C.13'!$C$31,'C.13'!$E$31,'C.13'!$G$31,'C.13'!$I$31,'C.13'!$K$31)</c:f>
              <c:numCache>
                <c:formatCode>General</c:formatCode>
                <c:ptCount val="5"/>
                <c:pt idx="0">
                  <c:v>2009</c:v>
                </c:pt>
                <c:pt idx="1">
                  <c:v>2010</c:v>
                </c:pt>
                <c:pt idx="2">
                  <c:v>2011</c:v>
                </c:pt>
                <c:pt idx="3">
                  <c:v>2012</c:v>
                </c:pt>
                <c:pt idx="4">
                  <c:v>2013</c:v>
                </c:pt>
              </c:numCache>
            </c:numRef>
          </c:cat>
          <c:val>
            <c:numRef>
              <c:f>('C.13'!$D$36,'C.13'!$F$36,'C.13'!$H$36,'C.13'!$J$36,'C.13'!$L$36)</c:f>
              <c:numCache>
                <c:formatCode>#,##0</c:formatCode>
                <c:ptCount val="5"/>
                <c:pt idx="0">
                  <c:v>250.47063500000002</c:v>
                </c:pt>
                <c:pt idx="1">
                  <c:v>279.35349500000001</c:v>
                </c:pt>
                <c:pt idx="2">
                  <c:v>27.294560799999999</c:v>
                </c:pt>
                <c:pt idx="3">
                  <c:v>39.066963636363639</c:v>
                </c:pt>
                <c:pt idx="4">
                  <c:v>105</c:v>
                </c:pt>
              </c:numCache>
            </c:numRef>
          </c:val>
          <c:smooth val="0"/>
        </c:ser>
        <c:dLbls>
          <c:dLblPos val="t"/>
          <c:showLegendKey val="0"/>
          <c:showVal val="1"/>
          <c:showCatName val="0"/>
          <c:showSerName val="0"/>
          <c:showPercent val="0"/>
          <c:showBubbleSize val="0"/>
        </c:dLbls>
        <c:marker val="1"/>
        <c:smooth val="0"/>
        <c:axId val="212928256"/>
        <c:axId val="212928816"/>
      </c:lineChart>
      <c:catAx>
        <c:axId val="212928256"/>
        <c:scaling>
          <c:orientation val="minMax"/>
        </c:scaling>
        <c:delete val="0"/>
        <c:axPos val="b"/>
        <c:numFmt formatCode="General" sourceLinked="1"/>
        <c:majorTickMark val="out"/>
        <c:minorTickMark val="none"/>
        <c:tickLblPos val="nextTo"/>
        <c:crossAx val="212928816"/>
        <c:crosses val="autoZero"/>
        <c:auto val="1"/>
        <c:lblAlgn val="ctr"/>
        <c:lblOffset val="100"/>
        <c:noMultiLvlLbl val="0"/>
      </c:catAx>
      <c:valAx>
        <c:axId val="212928816"/>
        <c:scaling>
          <c:orientation val="minMax"/>
        </c:scaling>
        <c:delete val="0"/>
        <c:axPos val="l"/>
        <c:majorGridlines>
          <c:spPr>
            <a:ln>
              <a:solidFill>
                <a:schemeClr val="bg1"/>
              </a:solidFill>
            </a:ln>
          </c:spPr>
        </c:majorGridlines>
        <c:numFmt formatCode="#,##0" sourceLinked="1"/>
        <c:majorTickMark val="out"/>
        <c:minorTickMark val="none"/>
        <c:tickLblPos val="nextTo"/>
        <c:crossAx val="212928256"/>
        <c:crosses val="autoZero"/>
        <c:crossBetween val="between"/>
      </c:valAx>
      <c:spPr>
        <a:solidFill>
          <a:schemeClr val="bg1">
            <a:lumMod val="75000"/>
          </a:schemeClr>
        </a:solidFill>
      </c:spPr>
    </c:plotArea>
    <c:legend>
      <c:legendPos val="r"/>
      <c:layout>
        <c:manualLayout>
          <c:xMode val="edge"/>
          <c:yMode val="edge"/>
          <c:x val="9.4388579586181021E-2"/>
          <c:y val="0.92413453348164931"/>
          <c:w val="0.83713782153911043"/>
          <c:h val="5.8349278054857887E-2"/>
        </c:manualLayout>
      </c:layout>
      <c:overlay val="0"/>
    </c:legend>
    <c:plotVisOnly val="1"/>
    <c:dispBlanksAs val="zero"/>
    <c:showDLblsOverMax val="0"/>
  </c:chart>
  <c:spPr>
    <a:ln>
      <a:noFill/>
    </a:ln>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Tendencia del gasto en I+D segun rango de edad de la empresa (MM$ reales 2013)</a:t>
            </a:r>
          </a:p>
        </c:rich>
      </c:tx>
      <c:overlay val="0"/>
    </c:title>
    <c:autoTitleDeleted val="0"/>
    <c:plotArea>
      <c:layout/>
      <c:lineChart>
        <c:grouping val="standard"/>
        <c:varyColors val="0"/>
        <c:ser>
          <c:idx val="0"/>
          <c:order val="0"/>
          <c:tx>
            <c:strRef>
              <c:f>'C.15'!$D$11</c:f>
              <c:strCache>
                <c:ptCount val="1"/>
                <c:pt idx="0">
                  <c:v>Entre 0 y 5 años</c:v>
                </c:pt>
              </c:strCache>
            </c:strRef>
          </c:tx>
          <c:cat>
            <c:numRef>
              <c:f>'C.15'!$E$9:$I$9</c:f>
              <c:numCache>
                <c:formatCode>General</c:formatCode>
                <c:ptCount val="5"/>
                <c:pt idx="0">
                  <c:v>2009</c:v>
                </c:pt>
                <c:pt idx="1">
                  <c:v>2010</c:v>
                </c:pt>
                <c:pt idx="2">
                  <c:v>2011</c:v>
                </c:pt>
                <c:pt idx="3">
                  <c:v>2012</c:v>
                </c:pt>
                <c:pt idx="4">
                  <c:v>2013</c:v>
                </c:pt>
              </c:numCache>
            </c:numRef>
          </c:cat>
          <c:val>
            <c:numRef>
              <c:f>'C.15'!$E$11:$I$11</c:f>
              <c:numCache>
                <c:formatCode>#,##0</c:formatCode>
                <c:ptCount val="5"/>
                <c:pt idx="0">
                  <c:v>11331.14647</c:v>
                </c:pt>
                <c:pt idx="1">
                  <c:v>12429.530420000001</c:v>
                </c:pt>
                <c:pt idx="2">
                  <c:v>15536.577720000001</c:v>
                </c:pt>
                <c:pt idx="3">
                  <c:v>16769.7287</c:v>
                </c:pt>
                <c:pt idx="4">
                  <c:v>24252.98</c:v>
                </c:pt>
              </c:numCache>
            </c:numRef>
          </c:val>
          <c:smooth val="0"/>
        </c:ser>
        <c:ser>
          <c:idx val="1"/>
          <c:order val="1"/>
          <c:tx>
            <c:strRef>
              <c:f>'C.15'!$D$12</c:f>
              <c:strCache>
                <c:ptCount val="1"/>
                <c:pt idx="0">
                  <c:v>Entre 6 y 10 años</c:v>
                </c:pt>
              </c:strCache>
            </c:strRef>
          </c:tx>
          <c:cat>
            <c:numRef>
              <c:f>'C.15'!$E$9:$I$9</c:f>
              <c:numCache>
                <c:formatCode>General</c:formatCode>
                <c:ptCount val="5"/>
                <c:pt idx="0">
                  <c:v>2009</c:v>
                </c:pt>
                <c:pt idx="1">
                  <c:v>2010</c:v>
                </c:pt>
                <c:pt idx="2">
                  <c:v>2011</c:v>
                </c:pt>
                <c:pt idx="3">
                  <c:v>2012</c:v>
                </c:pt>
                <c:pt idx="4">
                  <c:v>2013</c:v>
                </c:pt>
              </c:numCache>
            </c:numRef>
          </c:cat>
          <c:val>
            <c:numRef>
              <c:f>'C.15'!$E$12:$I$12</c:f>
              <c:numCache>
                <c:formatCode>#,##0</c:formatCode>
                <c:ptCount val="5"/>
                <c:pt idx="0">
                  <c:v>22599.909290000003</c:v>
                </c:pt>
                <c:pt idx="1">
                  <c:v>26737.92784</c:v>
                </c:pt>
                <c:pt idx="2">
                  <c:v>11486.48292</c:v>
                </c:pt>
                <c:pt idx="3">
                  <c:v>9394.7082799999989</c:v>
                </c:pt>
                <c:pt idx="4">
                  <c:v>16940.39</c:v>
                </c:pt>
              </c:numCache>
            </c:numRef>
          </c:val>
          <c:smooth val="0"/>
        </c:ser>
        <c:ser>
          <c:idx val="2"/>
          <c:order val="2"/>
          <c:tx>
            <c:strRef>
              <c:f>'C.15'!$D$13</c:f>
              <c:strCache>
                <c:ptCount val="1"/>
                <c:pt idx="0">
                  <c:v>Entre 10 y 20 años</c:v>
                </c:pt>
              </c:strCache>
            </c:strRef>
          </c:tx>
          <c:cat>
            <c:numRef>
              <c:f>'C.15'!$E$9:$I$9</c:f>
              <c:numCache>
                <c:formatCode>General</c:formatCode>
                <c:ptCount val="5"/>
                <c:pt idx="0">
                  <c:v>2009</c:v>
                </c:pt>
                <c:pt idx="1">
                  <c:v>2010</c:v>
                </c:pt>
                <c:pt idx="2">
                  <c:v>2011</c:v>
                </c:pt>
                <c:pt idx="3">
                  <c:v>2012</c:v>
                </c:pt>
                <c:pt idx="4">
                  <c:v>2013</c:v>
                </c:pt>
              </c:numCache>
            </c:numRef>
          </c:cat>
          <c:val>
            <c:numRef>
              <c:f>'C.15'!$E$13:$I$13</c:f>
              <c:numCache>
                <c:formatCode>#,##0</c:formatCode>
                <c:ptCount val="5"/>
                <c:pt idx="0">
                  <c:v>38862.794370000003</c:v>
                </c:pt>
                <c:pt idx="1">
                  <c:v>33686.478600000002</c:v>
                </c:pt>
                <c:pt idx="2">
                  <c:v>47150.103480000005</c:v>
                </c:pt>
                <c:pt idx="3">
                  <c:v>56695.093399999998</c:v>
                </c:pt>
                <c:pt idx="4">
                  <c:v>55016.67</c:v>
                </c:pt>
              </c:numCache>
            </c:numRef>
          </c:val>
          <c:smooth val="0"/>
        </c:ser>
        <c:ser>
          <c:idx val="3"/>
          <c:order val="3"/>
          <c:tx>
            <c:strRef>
              <c:f>'C.15'!$D$14</c:f>
              <c:strCache>
                <c:ptCount val="1"/>
                <c:pt idx="0">
                  <c:v>Mas de 20 años</c:v>
                </c:pt>
              </c:strCache>
            </c:strRef>
          </c:tx>
          <c:cat>
            <c:numRef>
              <c:f>'C.15'!$E$9:$I$9</c:f>
              <c:numCache>
                <c:formatCode>General</c:formatCode>
                <c:ptCount val="5"/>
                <c:pt idx="0">
                  <c:v>2009</c:v>
                </c:pt>
                <c:pt idx="1">
                  <c:v>2010</c:v>
                </c:pt>
                <c:pt idx="2">
                  <c:v>2011</c:v>
                </c:pt>
                <c:pt idx="3">
                  <c:v>2012</c:v>
                </c:pt>
                <c:pt idx="4">
                  <c:v>2013</c:v>
                </c:pt>
              </c:numCache>
            </c:numRef>
          </c:cat>
          <c:val>
            <c:numRef>
              <c:f>'C.15'!$E$14:$I$14</c:f>
              <c:numCache>
                <c:formatCode>#,##0</c:formatCode>
                <c:ptCount val="5"/>
                <c:pt idx="0">
                  <c:v>39083.848844</c:v>
                </c:pt>
                <c:pt idx="1">
                  <c:v>46087.916733999999</c:v>
                </c:pt>
                <c:pt idx="2">
                  <c:v>79393.802488000001</c:v>
                </c:pt>
                <c:pt idx="3">
                  <c:v>84047.627139999997</c:v>
                </c:pt>
                <c:pt idx="4">
                  <c:v>92219.338999999993</c:v>
                </c:pt>
              </c:numCache>
            </c:numRef>
          </c:val>
          <c:smooth val="0"/>
        </c:ser>
        <c:dLbls>
          <c:showLegendKey val="0"/>
          <c:showVal val="0"/>
          <c:showCatName val="0"/>
          <c:showSerName val="0"/>
          <c:showPercent val="0"/>
          <c:showBubbleSize val="0"/>
        </c:dLbls>
        <c:marker val="1"/>
        <c:smooth val="0"/>
        <c:axId val="213064720"/>
        <c:axId val="213065280"/>
      </c:lineChart>
      <c:catAx>
        <c:axId val="213064720"/>
        <c:scaling>
          <c:orientation val="minMax"/>
        </c:scaling>
        <c:delete val="0"/>
        <c:axPos val="b"/>
        <c:numFmt formatCode="General" sourceLinked="1"/>
        <c:majorTickMark val="out"/>
        <c:minorTickMark val="none"/>
        <c:tickLblPos val="nextTo"/>
        <c:crossAx val="213065280"/>
        <c:crosses val="autoZero"/>
        <c:auto val="1"/>
        <c:lblAlgn val="ctr"/>
        <c:lblOffset val="100"/>
        <c:noMultiLvlLbl val="0"/>
      </c:catAx>
      <c:valAx>
        <c:axId val="213065280"/>
        <c:scaling>
          <c:orientation val="minMax"/>
        </c:scaling>
        <c:delete val="0"/>
        <c:axPos val="l"/>
        <c:majorGridlines>
          <c:spPr>
            <a:ln>
              <a:solidFill>
                <a:schemeClr val="bg1"/>
              </a:solidFill>
            </a:ln>
          </c:spPr>
        </c:majorGridlines>
        <c:numFmt formatCode="#,##0" sourceLinked="1"/>
        <c:majorTickMark val="out"/>
        <c:minorTickMark val="none"/>
        <c:tickLblPos val="nextTo"/>
        <c:crossAx val="213064720"/>
        <c:crosses val="autoZero"/>
        <c:crossBetween val="between"/>
      </c:valAx>
      <c:spPr>
        <a:solidFill>
          <a:schemeClr val="bg1">
            <a:lumMod val="75000"/>
          </a:schemeClr>
        </a:solidFill>
      </c:spPr>
    </c:plotArea>
    <c:legend>
      <c:legendPos val="r"/>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L"/>
              <a:t>Distribución gasto en I+D extramuros  total según actividad económica (2013)</a:t>
            </a:r>
          </a:p>
        </c:rich>
      </c:tx>
      <c:overlay val="0"/>
      <c:spPr>
        <a:ln>
          <a:noFill/>
        </a:ln>
      </c:spPr>
    </c:title>
    <c:autoTitleDeleted val="0"/>
    <c:view3D>
      <c:rotX val="30"/>
      <c:rotY val="0"/>
      <c:rAngAx val="0"/>
    </c:view3D>
    <c:floor>
      <c:thickness val="0"/>
    </c:floor>
    <c:sideWall>
      <c:thickness val="0"/>
    </c:sideWall>
    <c:backWall>
      <c:thickness val="0"/>
    </c:backWall>
    <c:plotArea>
      <c:layout>
        <c:manualLayout>
          <c:layoutTarget val="inner"/>
          <c:xMode val="edge"/>
          <c:yMode val="edge"/>
          <c:x val="2.824622701893309E-2"/>
          <c:y val="0.15177325085837287"/>
          <c:w val="0.5386458774302173"/>
          <c:h val="0.76551711909038545"/>
        </c:manualLayout>
      </c:layout>
      <c:pie3DChart>
        <c:varyColors val="1"/>
        <c:ser>
          <c:idx val="0"/>
          <c:order val="0"/>
          <c:explosion val="25"/>
          <c:dLbls>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5"/>
              <c:delete val="1"/>
              <c:extLst>
                <c:ext xmlns:c15="http://schemas.microsoft.com/office/drawing/2012/chart" uri="{CE6537A1-D6FC-4f65-9D91-7224C49458BB}"/>
              </c:extLst>
            </c:dLbl>
            <c:dLbl>
              <c:idx val="16"/>
              <c:delete val="1"/>
              <c:extLst>
                <c:ext xmlns:c15="http://schemas.microsoft.com/office/drawing/2012/chart" uri="{CE6537A1-D6FC-4f65-9D91-7224C49458BB}"/>
              </c:extLst>
            </c:dLbl>
            <c:dLbl>
              <c:idx val="17"/>
              <c:delete val="1"/>
              <c:extLst>
                <c:ext xmlns:c15="http://schemas.microsoft.com/office/drawing/2012/chart" uri="{CE6537A1-D6FC-4f65-9D91-7224C49458BB}"/>
              </c:extLst>
            </c:dLbl>
            <c:dLbl>
              <c:idx val="18"/>
              <c:delete val="1"/>
              <c:extLst>
                <c:ext xmlns:c15="http://schemas.microsoft.com/office/drawing/2012/chart" uri="{CE6537A1-D6FC-4f65-9D91-7224C49458BB}"/>
              </c:extLst>
            </c:dLbl>
            <c:spPr>
              <a:noFill/>
              <a:ln>
                <a:noFill/>
              </a:ln>
              <a:effectLst/>
            </c:spPr>
            <c:txPr>
              <a:bodyPr/>
              <a:lstStyle/>
              <a:p>
                <a:pPr>
                  <a:defRPr b="1" baseline="0">
                    <a:solidFill>
                      <a:schemeClr val="tx1"/>
                    </a:solidFill>
                  </a:defRPr>
                </a:pPr>
                <a:endParaRPr lang="es-CL"/>
              </a:p>
            </c:tx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'C.17'!$C$8:$C$26</c:f>
              <c:strCache>
                <c:ptCount val="19"/>
                <c:pt idx="0">
                  <c:v>Agricultura, ganadería, caza, silvicultura y pesca</c:v>
                </c:pt>
                <c:pt idx="1">
                  <c:v>Explotación de minas y canteras</c:v>
                </c:pt>
                <c:pt idx="2">
                  <c:v>Industrias manufactureras (*)</c:v>
                </c:pt>
                <c:pt idx="3">
                  <c:v>Suministro de electricidad, gas, vapor y aire acondicionado</c:v>
                </c:pt>
                <c:pt idx="4">
                  <c:v>Suministro de agua</c:v>
                </c:pt>
                <c:pt idx="5">
                  <c:v>Construcción</c:v>
                </c:pt>
                <c:pt idx="6">
                  <c:v>Comercio</c:v>
                </c:pt>
                <c:pt idx="7">
                  <c:v>Transporte y almacenamiento</c:v>
                </c:pt>
                <c:pt idx="8">
                  <c:v>Alojamiento y de servicio de comidas</c:v>
                </c:pt>
                <c:pt idx="9">
                  <c:v>Información y comunicaciones</c:v>
                </c:pt>
                <c:pt idx="10">
                  <c:v>Actividades financieras y de seguros</c:v>
                </c:pt>
                <c:pt idx="11">
                  <c:v>Actividades inmobiliarias</c:v>
                </c:pt>
                <c:pt idx="12">
                  <c:v>Actividades profesionales, científicas y técnicas (**)</c:v>
                </c:pt>
                <c:pt idx="13">
                  <c:v>Actividades de servicios administrativos y de apoyo</c:v>
                </c:pt>
                <c:pt idx="14">
                  <c:v>Administración pública y defensa</c:v>
                </c:pt>
                <c:pt idx="15">
                  <c:v>Enseñanza</c:v>
                </c:pt>
                <c:pt idx="16">
                  <c:v>Actividades de atención de la salud </c:v>
                </c:pt>
                <c:pt idx="17">
                  <c:v>Actividades artísticas, de entretenimiento y recreativas</c:v>
                </c:pt>
                <c:pt idx="18">
                  <c:v>Otras actividades de servicios</c:v>
                </c:pt>
              </c:strCache>
            </c:strRef>
          </c:cat>
          <c:val>
            <c:numRef>
              <c:f>'C.17'!$I$8:$I$26</c:f>
              <c:numCache>
                <c:formatCode>0%</c:formatCode>
                <c:ptCount val="19"/>
                <c:pt idx="0">
                  <c:v>5.5321536196597548E-2</c:v>
                </c:pt>
                <c:pt idx="1">
                  <c:v>0.12095241807442857</c:v>
                </c:pt>
                <c:pt idx="2">
                  <c:v>9.1574882255154519E-2</c:v>
                </c:pt>
                <c:pt idx="3">
                  <c:v>5.0141087986621691E-3</c:v>
                </c:pt>
                <c:pt idx="4">
                  <c:v>4.762500778104705E-3</c:v>
                </c:pt>
                <c:pt idx="5">
                  <c:v>6.0760915152796439E-4</c:v>
                </c:pt>
                <c:pt idx="6">
                  <c:v>0.10684201528743459</c:v>
                </c:pt>
                <c:pt idx="7">
                  <c:v>1.1616530335500419E-2</c:v>
                </c:pt>
                <c:pt idx="8">
                  <c:v>0</c:v>
                </c:pt>
                <c:pt idx="9">
                  <c:v>1.1679674521822891E-2</c:v>
                </c:pt>
                <c:pt idx="10">
                  <c:v>0.18619764334480277</c:v>
                </c:pt>
                <c:pt idx="11">
                  <c:v>0</c:v>
                </c:pt>
                <c:pt idx="12">
                  <c:v>0.17943018444602238</c:v>
                </c:pt>
                <c:pt idx="13">
                  <c:v>9.7073009678997554E-2</c:v>
                </c:pt>
                <c:pt idx="14">
                  <c:v>0.10603219266030812</c:v>
                </c:pt>
                <c:pt idx="15">
                  <c:v>3.4077131988140648E-3</c:v>
                </c:pt>
                <c:pt idx="16">
                  <c:v>7.1042001154469894E-3</c:v>
                </c:pt>
                <c:pt idx="17">
                  <c:v>4.5196112801391105E-3</c:v>
                </c:pt>
                <c:pt idx="18">
                  <c:v>7.8641698762357288E-3</c:v>
                </c:pt>
              </c:numCache>
            </c:numRef>
          </c:val>
        </c:ser>
        <c:dLbls>
          <c:dLblPos val="inEnd"/>
          <c:showLegendKey val="0"/>
          <c:showVal val="1"/>
          <c:showCatName val="0"/>
          <c:showSerName val="0"/>
          <c:showPercent val="0"/>
          <c:showBubbleSize val="0"/>
          <c:showLeaderLines val="1"/>
        </c:dLbls>
      </c:pie3DChart>
    </c:plotArea>
    <c:legend>
      <c:legendPos val="r"/>
      <c:layout>
        <c:manualLayout>
          <c:xMode val="edge"/>
          <c:yMode val="edge"/>
          <c:x val="0.60170327439887494"/>
          <c:y val="9.6500479024485969E-2"/>
          <c:w val="0.38832166456278405"/>
          <c:h val="0.87660550450662234"/>
        </c:manualLayout>
      </c:layout>
      <c:overlay val="0"/>
      <c:txPr>
        <a:bodyPr/>
        <a:lstStyle/>
        <a:p>
          <a:pPr rtl="0">
            <a:defRPr/>
          </a:pPr>
          <a:endParaRPr lang="es-CL"/>
        </a:p>
      </c:txPr>
    </c:legend>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600"/>
            </a:pPr>
            <a:r>
              <a:rPr lang="es-CL" sz="1600"/>
              <a:t>Gasto I+D Países Seleccionados (% del PIB, 2012 o último año disponible)</a:t>
            </a:r>
          </a:p>
        </c:rich>
      </c:tx>
      <c:layout/>
      <c:overlay val="0"/>
    </c:title>
    <c:autoTitleDeleted val="0"/>
    <c:plotArea>
      <c:layout>
        <c:manualLayout>
          <c:layoutTarget val="inner"/>
          <c:xMode val="edge"/>
          <c:yMode val="edge"/>
          <c:x val="0.15008745814900346"/>
          <c:y val="7.926112710231463E-2"/>
          <c:w val="0.82366025801545129"/>
          <c:h val="0.86232335006462557"/>
        </c:manualLayout>
      </c:layout>
      <c:barChart>
        <c:barDir val="bar"/>
        <c:grouping val="clustered"/>
        <c:varyColors val="0"/>
        <c:ser>
          <c:idx val="0"/>
          <c:order val="0"/>
          <c:invertIfNegative val="0"/>
          <c:dPt>
            <c:idx val="0"/>
            <c:invertIfNegative val="0"/>
            <c:bubble3D val="0"/>
            <c:spPr>
              <a:solidFill>
                <a:schemeClr val="accent6"/>
              </a:solidFill>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dPt>
          <c:dPt>
            <c:idx val="11"/>
            <c:invertIfNegative val="0"/>
            <c:bubble3D val="0"/>
          </c:dPt>
          <c:dPt>
            <c:idx val="12"/>
            <c:invertIfNegative val="0"/>
            <c:bubble3D val="0"/>
          </c:dPt>
          <c:dPt>
            <c:idx val="13"/>
            <c:invertIfNegative val="0"/>
            <c:bubble3D val="0"/>
          </c:dPt>
          <c:dPt>
            <c:idx val="14"/>
            <c:invertIfNegative val="0"/>
            <c:bubble3D val="0"/>
          </c:dPt>
          <c:dPt>
            <c:idx val="15"/>
            <c:invertIfNegative val="0"/>
            <c:bubble3D val="0"/>
          </c:dPt>
          <c:dPt>
            <c:idx val="16"/>
            <c:invertIfNegative val="0"/>
            <c:bubble3D val="0"/>
          </c:dPt>
          <c:dPt>
            <c:idx val="17"/>
            <c:invertIfNegative val="0"/>
            <c:bubble3D val="0"/>
          </c:dPt>
          <c:dPt>
            <c:idx val="18"/>
            <c:invertIfNegative val="0"/>
            <c:bubble3D val="0"/>
          </c:dPt>
          <c:dPt>
            <c:idx val="19"/>
            <c:invertIfNegative val="0"/>
            <c:bubble3D val="0"/>
          </c:dPt>
          <c:dPt>
            <c:idx val="20"/>
            <c:invertIfNegative val="0"/>
            <c:bubble3D val="0"/>
            <c:spPr>
              <a:solidFill>
                <a:schemeClr val="accent6"/>
              </a:solidFill>
            </c:spPr>
          </c:dPt>
          <c:dPt>
            <c:idx val="21"/>
            <c:invertIfNegative val="0"/>
            <c:bubble3D val="0"/>
          </c:dPt>
          <c:dPt>
            <c:idx val="22"/>
            <c:invertIfNegative val="0"/>
            <c:bubble3D val="0"/>
          </c:dPt>
          <c:dPt>
            <c:idx val="23"/>
            <c:invertIfNegative val="0"/>
            <c:bubble3D val="0"/>
          </c:dPt>
          <c:dPt>
            <c:idx val="24"/>
            <c:invertIfNegative val="0"/>
            <c:bubble3D val="0"/>
          </c:dPt>
          <c:dPt>
            <c:idx val="25"/>
            <c:invertIfNegative val="0"/>
            <c:bubble3D val="0"/>
          </c:dPt>
          <c:dPt>
            <c:idx val="26"/>
            <c:invertIfNegative val="0"/>
            <c:bubble3D val="0"/>
          </c:dPt>
          <c:dPt>
            <c:idx val="27"/>
            <c:invertIfNegative val="0"/>
            <c:bubble3D val="0"/>
          </c:dPt>
          <c:dPt>
            <c:idx val="28"/>
            <c:invertIfNegative val="0"/>
            <c:bubble3D val="0"/>
          </c:dPt>
          <c:dPt>
            <c:idx val="29"/>
            <c:invertIfNegative val="0"/>
            <c:bubble3D val="0"/>
          </c:dPt>
          <c:dPt>
            <c:idx val="30"/>
            <c:invertIfNegative val="0"/>
            <c:bubble3D val="0"/>
          </c:dPt>
          <c:dPt>
            <c:idx val="31"/>
            <c:invertIfNegative val="0"/>
            <c:bubble3D val="0"/>
          </c:dPt>
          <c:dPt>
            <c:idx val="32"/>
            <c:invertIfNegative val="0"/>
            <c:bubble3D val="0"/>
          </c:dPt>
          <c:dPt>
            <c:idx val="33"/>
            <c:invertIfNegative val="0"/>
            <c:bubble3D val="0"/>
          </c:dPt>
          <c:dPt>
            <c:idx val="34"/>
            <c:invertIfNegative val="0"/>
            <c:bubble3D val="0"/>
          </c:dPt>
          <c:dPt>
            <c:idx val="35"/>
            <c:invertIfNegative val="0"/>
            <c:bubble3D val="0"/>
          </c:dPt>
          <c:dPt>
            <c:idx val="36"/>
            <c:invertIfNegative val="0"/>
            <c:bubble3D val="0"/>
          </c:dPt>
          <c:dPt>
            <c:idx val="37"/>
            <c:invertIfNegative val="0"/>
            <c:bubble3D val="0"/>
          </c:dPt>
          <c:dPt>
            <c:idx val="38"/>
            <c:invertIfNegative val="0"/>
            <c:bubble3D val="0"/>
          </c:dPt>
          <c:dLbls>
            <c:dLbl>
              <c:idx val="0"/>
              <c:layout>
                <c:manualLayout>
                  <c:x val="2.8791710322024012E-17"/>
                  <c:y val="-2.008032128514056E-3"/>
                </c:manualLayout>
              </c:layout>
              <c:numFmt formatCode="#,##0.00" sourceLinked="0"/>
              <c:spPr>
                <a:solidFill>
                  <a:sysClr val="window" lastClr="FFFFFF"/>
                </a:solidFill>
              </c:spPr>
              <c:txPr>
                <a:bodyPr/>
                <a:lstStyle/>
                <a:p>
                  <a:pPr>
                    <a:defRPr b="1" baseline="0">
                      <a:solidFill>
                        <a:schemeClr val="accent6">
                          <a:lumMod val="75000"/>
                        </a:schemeClr>
                      </a:solidFill>
                    </a:defRPr>
                  </a:pPr>
                  <a:endParaRPr lang="es-CL"/>
                </a:p>
              </c:txPr>
              <c:showLegendKey val="0"/>
              <c:showVal val="1"/>
              <c:showCatName val="0"/>
              <c:showSerName val="0"/>
              <c:showPercent val="0"/>
              <c:showBubbleSize val="0"/>
              <c:extLst>
                <c:ext xmlns:c15="http://schemas.microsoft.com/office/drawing/2012/chart" uri="{CE6537A1-D6FC-4f65-9D91-7224C49458BB}">
                  <c15:layout/>
                </c:ext>
              </c:extLst>
            </c:dLbl>
            <c:dLbl>
              <c:idx val="20"/>
              <c:layout/>
              <c:numFmt formatCode="#,##0.00" sourceLinked="0"/>
              <c:spPr>
                <a:solidFill>
                  <a:sysClr val="window" lastClr="FFFFFF"/>
                </a:solidFill>
              </c:spPr>
              <c:txPr>
                <a:bodyPr/>
                <a:lstStyle/>
                <a:p>
                  <a:pPr>
                    <a:defRPr b="1" baseline="0">
                      <a:solidFill>
                        <a:schemeClr val="accent6">
                          <a:lumMod val="75000"/>
                        </a:schemeClr>
                      </a:solidFill>
                    </a:defRPr>
                  </a:pPr>
                  <a:endParaRPr lang="es-CL"/>
                </a:p>
              </c:txPr>
              <c:showLegendKey val="0"/>
              <c:showVal val="1"/>
              <c:showCatName val="0"/>
              <c:showSerName val="0"/>
              <c:showPercent val="0"/>
              <c:showBubbleSize val="0"/>
              <c:extLst>
                <c:ext xmlns:c15="http://schemas.microsoft.com/office/drawing/2012/chart" uri="{CE6537A1-D6FC-4f65-9D91-7224C49458BB}">
                  <c15:layout/>
                </c:ext>
              </c:extLst>
            </c:dLbl>
            <c:dLbl>
              <c:idx val="29"/>
              <c:layout>
                <c:manualLayout>
                  <c:x val="-9.2059838895281933E-3"/>
                  <c:y val="-2.1250222541700633E-3"/>
                </c:manualLayout>
              </c:layout>
              <c:numFmt formatCode="#,##0.00" sourceLinked="0"/>
              <c:spPr>
                <a:solidFill>
                  <a:sysClr val="window" lastClr="FFFFFF"/>
                </a:solidFill>
              </c:spPr>
              <c:txPr>
                <a:bodyPr/>
                <a:lstStyle/>
                <a:p>
                  <a:pPr>
                    <a:defRPr b="1" baseline="0">
                      <a:solidFill>
                        <a:schemeClr val="accent6">
                          <a:lumMod val="75000"/>
                        </a:schemeClr>
                      </a:solidFill>
                    </a:defRPr>
                  </a:pPr>
                  <a:endParaRPr lang="es-CL"/>
                </a:p>
              </c:txPr>
              <c:dLblPos val="outEnd"/>
              <c:showLegendKey val="0"/>
              <c:showVal val="1"/>
              <c:showCatName val="0"/>
              <c:showSerName val="0"/>
              <c:showPercent val="0"/>
              <c:showBubbleSize val="0"/>
              <c:extLst>
                <c:ext xmlns:c15="http://schemas.microsoft.com/office/drawing/2012/chart" uri="{CE6537A1-D6FC-4f65-9D91-7224C49458BB}">
                  <c15:layout/>
                </c:ext>
              </c:extLst>
            </c:dLbl>
            <c:numFmt formatCode="#,##0.00" sourceLinked="0"/>
            <c:spPr>
              <a:noFill/>
              <a:ln>
                <a:noFill/>
              </a:ln>
              <a:effectLst/>
            </c:spPr>
            <c:txPr>
              <a:bodyPr/>
              <a:lstStyle/>
              <a:p>
                <a:pPr>
                  <a:defRPr b="1" baseline="0">
                    <a:solidFill>
                      <a:schemeClr val="accent6">
                        <a:lumMod val="75000"/>
                      </a:schemeClr>
                    </a:solidFill>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I.2!$B$8:$B$37</c:f>
              <c:strCache>
                <c:ptCount val="30"/>
                <c:pt idx="0">
                  <c:v>Chile (2013)</c:v>
                </c:pt>
                <c:pt idx="1">
                  <c:v>México (2011)</c:v>
                </c:pt>
                <c:pt idx="2">
                  <c:v>Grecia</c:v>
                </c:pt>
                <c:pt idx="3">
                  <c:v>Argentina</c:v>
                </c:pt>
                <c:pt idx="4">
                  <c:v>Sudáfrica (2011)</c:v>
                </c:pt>
                <c:pt idx="5">
                  <c:v>Turquía</c:v>
                </c:pt>
                <c:pt idx="6">
                  <c:v>Rusia</c:v>
                </c:pt>
                <c:pt idx="7">
                  <c:v>Nueva Zelandia (2011)</c:v>
                </c:pt>
                <c:pt idx="8">
                  <c:v>Italia</c:v>
                </c:pt>
                <c:pt idx="9">
                  <c:v>España</c:v>
                </c:pt>
                <c:pt idx="10">
                  <c:v>Portugal</c:v>
                </c:pt>
                <c:pt idx="11">
                  <c:v>Noruega</c:v>
                </c:pt>
                <c:pt idx="12">
                  <c:v>Irlanda</c:v>
                </c:pt>
                <c:pt idx="13">
                  <c:v>Canadá</c:v>
                </c:pt>
                <c:pt idx="14">
                  <c:v>Reino Unido</c:v>
                </c:pt>
                <c:pt idx="15">
                  <c:v>China </c:v>
                </c:pt>
                <c:pt idx="16">
                  <c:v>Singapur</c:v>
                </c:pt>
                <c:pt idx="17">
                  <c:v>Holanda</c:v>
                </c:pt>
                <c:pt idx="18">
                  <c:v>Bélgica</c:v>
                </c:pt>
                <c:pt idx="19">
                  <c:v>Francia</c:v>
                </c:pt>
                <c:pt idx="20">
                  <c:v>OECD </c:v>
                </c:pt>
                <c:pt idx="21">
                  <c:v>Estados Unidos</c:v>
                </c:pt>
                <c:pt idx="22">
                  <c:v>Austria (2013)</c:v>
                </c:pt>
                <c:pt idx="23">
                  <c:v>Dinamarca</c:v>
                </c:pt>
                <c:pt idx="24">
                  <c:v>Alemania</c:v>
                </c:pt>
                <c:pt idx="25">
                  <c:v>Japón</c:v>
                </c:pt>
                <c:pt idx="26">
                  <c:v>Suecia</c:v>
                </c:pt>
                <c:pt idx="27">
                  <c:v>Finlandia</c:v>
                </c:pt>
                <c:pt idx="28">
                  <c:v>Israel</c:v>
                </c:pt>
                <c:pt idx="29">
                  <c:v>Corea del Sur</c:v>
                </c:pt>
              </c:strCache>
            </c:strRef>
          </c:cat>
          <c:val>
            <c:numRef>
              <c:f>I.2!$C$8:$C$37</c:f>
              <c:numCache>
                <c:formatCode>General</c:formatCode>
                <c:ptCount val="30"/>
                <c:pt idx="0">
                  <c:v>0.39</c:v>
                </c:pt>
                <c:pt idx="1">
                  <c:v>0.43</c:v>
                </c:pt>
                <c:pt idx="2">
                  <c:v>0.69</c:v>
                </c:pt>
                <c:pt idx="3">
                  <c:v>0.74</c:v>
                </c:pt>
                <c:pt idx="4">
                  <c:v>0.76</c:v>
                </c:pt>
                <c:pt idx="5">
                  <c:v>0.92</c:v>
                </c:pt>
                <c:pt idx="6">
                  <c:v>1.1200000000000001</c:v>
                </c:pt>
                <c:pt idx="7">
                  <c:v>1.26</c:v>
                </c:pt>
                <c:pt idx="8">
                  <c:v>1.27</c:v>
                </c:pt>
                <c:pt idx="9" formatCode="0.00">
                  <c:v>1.3</c:v>
                </c:pt>
                <c:pt idx="10" formatCode="0.00">
                  <c:v>1.5</c:v>
                </c:pt>
                <c:pt idx="11">
                  <c:v>1.65</c:v>
                </c:pt>
                <c:pt idx="12">
                  <c:v>1.66</c:v>
                </c:pt>
                <c:pt idx="13">
                  <c:v>1.69</c:v>
                </c:pt>
                <c:pt idx="14">
                  <c:v>1.73</c:v>
                </c:pt>
                <c:pt idx="15">
                  <c:v>1.98</c:v>
                </c:pt>
                <c:pt idx="16">
                  <c:v>2.04</c:v>
                </c:pt>
                <c:pt idx="17">
                  <c:v>2.16</c:v>
                </c:pt>
                <c:pt idx="18">
                  <c:v>2.2400000000000002</c:v>
                </c:pt>
                <c:pt idx="19">
                  <c:v>2.29</c:v>
                </c:pt>
                <c:pt idx="20" formatCode="0.00">
                  <c:v>2.4</c:v>
                </c:pt>
                <c:pt idx="21">
                  <c:v>2.79</c:v>
                </c:pt>
                <c:pt idx="22">
                  <c:v>2.86</c:v>
                </c:pt>
                <c:pt idx="23">
                  <c:v>2.98</c:v>
                </c:pt>
                <c:pt idx="24">
                  <c:v>2.98</c:v>
                </c:pt>
                <c:pt idx="25">
                  <c:v>3.35</c:v>
                </c:pt>
                <c:pt idx="26">
                  <c:v>3.41</c:v>
                </c:pt>
                <c:pt idx="27">
                  <c:v>3.55</c:v>
                </c:pt>
                <c:pt idx="28">
                  <c:v>3.93</c:v>
                </c:pt>
                <c:pt idx="29">
                  <c:v>4.3600000000000003</c:v>
                </c:pt>
              </c:numCache>
            </c:numRef>
          </c:val>
        </c:ser>
        <c:dLbls>
          <c:showLegendKey val="0"/>
          <c:showVal val="0"/>
          <c:showCatName val="0"/>
          <c:showSerName val="0"/>
          <c:showPercent val="0"/>
          <c:showBubbleSize val="0"/>
        </c:dLbls>
        <c:gapWidth val="150"/>
        <c:axId val="209095648"/>
        <c:axId val="209096208"/>
      </c:barChart>
      <c:catAx>
        <c:axId val="209095648"/>
        <c:scaling>
          <c:orientation val="minMax"/>
        </c:scaling>
        <c:delete val="0"/>
        <c:axPos val="l"/>
        <c:numFmt formatCode="General" sourceLinked="1"/>
        <c:majorTickMark val="out"/>
        <c:minorTickMark val="none"/>
        <c:tickLblPos val="nextTo"/>
        <c:txPr>
          <a:bodyPr rot="0" vert="horz"/>
          <a:lstStyle/>
          <a:p>
            <a:pPr>
              <a:defRPr/>
            </a:pPr>
            <a:endParaRPr lang="es-CL"/>
          </a:p>
        </c:txPr>
        <c:crossAx val="209096208"/>
        <c:crosses val="autoZero"/>
        <c:auto val="1"/>
        <c:lblAlgn val="ctr"/>
        <c:lblOffset val="100"/>
        <c:tickLblSkip val="1"/>
        <c:tickMarkSkip val="1"/>
        <c:noMultiLvlLbl val="0"/>
      </c:catAx>
      <c:valAx>
        <c:axId val="209096208"/>
        <c:scaling>
          <c:orientation val="minMax"/>
          <c:max val="4.5"/>
        </c:scaling>
        <c:delete val="0"/>
        <c:axPos val="b"/>
        <c:majorGridlines/>
        <c:numFmt formatCode="General" sourceLinked="1"/>
        <c:majorTickMark val="out"/>
        <c:minorTickMark val="none"/>
        <c:tickLblPos val="nextTo"/>
        <c:txPr>
          <a:bodyPr rot="0" vert="horz"/>
          <a:lstStyle/>
          <a:p>
            <a:pPr>
              <a:defRPr/>
            </a:pPr>
            <a:endParaRPr lang="es-CL"/>
          </a:p>
        </c:txPr>
        <c:crossAx val="209095648"/>
        <c:crosses val="autoZero"/>
        <c:crossBetween val="between"/>
      </c:valAx>
    </c:plotArea>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alignWithMargins="0"/>
    <c:pageMargins b="1" l="0.75000000000000056" r="0.75000000000000056" t="1" header="0" footer="0"/>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L"/>
              <a:t>Personal I+D según nivel de titulación</a:t>
            </a:r>
            <a:r>
              <a:rPr lang="es-CL" baseline="0"/>
              <a:t> formal (en JCE)</a:t>
            </a:r>
            <a:endParaRPr lang="es-CL"/>
          </a:p>
        </c:rich>
      </c:tx>
      <c:overlay val="0"/>
    </c:title>
    <c:autoTitleDeleted val="0"/>
    <c:plotArea>
      <c:layout/>
      <c:barChart>
        <c:barDir val="col"/>
        <c:grouping val="clustered"/>
        <c:varyColors val="0"/>
        <c:ser>
          <c:idx val="0"/>
          <c:order val="0"/>
          <c:tx>
            <c:strRef>
              <c:f>D.1!$B$48</c:f>
              <c:strCache>
                <c:ptCount val="1"/>
                <c:pt idx="0">
                  <c:v>2009</c:v>
                </c:pt>
              </c:strCache>
            </c:strRef>
          </c:tx>
          <c:invertIfNegative val="0"/>
          <c:cat>
            <c:strRef>
              <c:f>D.1!$C$47:$G$47</c:f>
              <c:strCache>
                <c:ptCount val="5"/>
                <c:pt idx="0">
                  <c:v>Doctorados</c:v>
                </c:pt>
                <c:pt idx="1">
                  <c:v>Magister</c:v>
                </c:pt>
                <c:pt idx="2">
                  <c:v>Profesional y/o Licenciatura</c:v>
                </c:pt>
                <c:pt idx="3">
                  <c:v>Técnicos de Nivel Superior</c:v>
                </c:pt>
                <c:pt idx="4">
                  <c:v>Otros</c:v>
                </c:pt>
              </c:strCache>
            </c:strRef>
          </c:cat>
          <c:val>
            <c:numRef>
              <c:f>D.1!$C$48:$G$48</c:f>
              <c:numCache>
                <c:formatCode>#,##0</c:formatCode>
                <c:ptCount val="5"/>
                <c:pt idx="0">
                  <c:v>2180.38</c:v>
                </c:pt>
                <c:pt idx="1">
                  <c:v>1013.86</c:v>
                </c:pt>
                <c:pt idx="2">
                  <c:v>3649.39</c:v>
                </c:pt>
                <c:pt idx="3">
                  <c:v>1614.81</c:v>
                </c:pt>
                <c:pt idx="4">
                  <c:v>1971.46</c:v>
                </c:pt>
              </c:numCache>
            </c:numRef>
          </c:val>
        </c:ser>
        <c:ser>
          <c:idx val="1"/>
          <c:order val="1"/>
          <c:tx>
            <c:strRef>
              <c:f>D.1!$B$49</c:f>
              <c:strCache>
                <c:ptCount val="1"/>
                <c:pt idx="0">
                  <c:v>2010</c:v>
                </c:pt>
              </c:strCache>
            </c:strRef>
          </c:tx>
          <c:invertIfNegative val="0"/>
          <c:cat>
            <c:strRef>
              <c:f>D.1!$C$47:$G$47</c:f>
              <c:strCache>
                <c:ptCount val="5"/>
                <c:pt idx="0">
                  <c:v>Doctorados</c:v>
                </c:pt>
                <c:pt idx="1">
                  <c:v>Magister</c:v>
                </c:pt>
                <c:pt idx="2">
                  <c:v>Profesional y/o Licenciatura</c:v>
                </c:pt>
                <c:pt idx="3">
                  <c:v>Técnicos de Nivel Superior</c:v>
                </c:pt>
                <c:pt idx="4">
                  <c:v>Otros</c:v>
                </c:pt>
              </c:strCache>
            </c:strRef>
          </c:cat>
          <c:val>
            <c:numRef>
              <c:f>D.1!$C$49:$G$49</c:f>
              <c:numCache>
                <c:formatCode>#,##0</c:formatCode>
                <c:ptCount val="5"/>
                <c:pt idx="0">
                  <c:v>2364.46</c:v>
                </c:pt>
                <c:pt idx="1">
                  <c:v>1068.8600000000001</c:v>
                </c:pt>
                <c:pt idx="2">
                  <c:v>4153.3899999999994</c:v>
                </c:pt>
                <c:pt idx="3">
                  <c:v>1712.48</c:v>
                </c:pt>
                <c:pt idx="4">
                  <c:v>2191.85</c:v>
                </c:pt>
              </c:numCache>
            </c:numRef>
          </c:val>
        </c:ser>
        <c:ser>
          <c:idx val="2"/>
          <c:order val="2"/>
          <c:tx>
            <c:strRef>
              <c:f>D.1!$B$50</c:f>
              <c:strCache>
                <c:ptCount val="1"/>
                <c:pt idx="0">
                  <c:v>2011</c:v>
                </c:pt>
              </c:strCache>
            </c:strRef>
          </c:tx>
          <c:invertIfNegative val="0"/>
          <c:cat>
            <c:strRef>
              <c:f>D.1!$C$47:$G$47</c:f>
              <c:strCache>
                <c:ptCount val="5"/>
                <c:pt idx="0">
                  <c:v>Doctorados</c:v>
                </c:pt>
                <c:pt idx="1">
                  <c:v>Magister</c:v>
                </c:pt>
                <c:pt idx="2">
                  <c:v>Profesional y/o Licenciatura</c:v>
                </c:pt>
                <c:pt idx="3">
                  <c:v>Técnicos de Nivel Superior</c:v>
                </c:pt>
                <c:pt idx="4">
                  <c:v>Otros</c:v>
                </c:pt>
              </c:strCache>
            </c:strRef>
          </c:cat>
          <c:val>
            <c:numRef>
              <c:f>D.1!$C$50:$G$50</c:f>
              <c:numCache>
                <c:formatCode>#,##0</c:formatCode>
                <c:ptCount val="5"/>
                <c:pt idx="0">
                  <c:v>2646.8100000000004</c:v>
                </c:pt>
                <c:pt idx="1">
                  <c:v>1239.96</c:v>
                </c:pt>
                <c:pt idx="2">
                  <c:v>4751.0259999999998</c:v>
                </c:pt>
                <c:pt idx="3">
                  <c:v>2343.5100000000002</c:v>
                </c:pt>
                <c:pt idx="4">
                  <c:v>2070.7399999999998</c:v>
                </c:pt>
              </c:numCache>
            </c:numRef>
          </c:val>
        </c:ser>
        <c:ser>
          <c:idx val="3"/>
          <c:order val="3"/>
          <c:tx>
            <c:strRef>
              <c:f>D.1!$B$51</c:f>
              <c:strCache>
                <c:ptCount val="1"/>
                <c:pt idx="0">
                  <c:v>2012</c:v>
                </c:pt>
              </c:strCache>
            </c:strRef>
          </c:tx>
          <c:invertIfNegative val="0"/>
          <c:cat>
            <c:strRef>
              <c:f>D.1!$C$47:$G$47</c:f>
              <c:strCache>
                <c:ptCount val="5"/>
                <c:pt idx="0">
                  <c:v>Doctorados</c:v>
                </c:pt>
                <c:pt idx="1">
                  <c:v>Magister</c:v>
                </c:pt>
                <c:pt idx="2">
                  <c:v>Profesional y/o Licenciatura</c:v>
                </c:pt>
                <c:pt idx="3">
                  <c:v>Técnicos de Nivel Superior</c:v>
                </c:pt>
                <c:pt idx="4">
                  <c:v>Otros</c:v>
                </c:pt>
              </c:strCache>
            </c:strRef>
          </c:cat>
          <c:val>
            <c:numRef>
              <c:f>D.1!$C$51:$G$51</c:f>
              <c:numCache>
                <c:formatCode>#,##0</c:formatCode>
                <c:ptCount val="5"/>
                <c:pt idx="0">
                  <c:v>2904.7800000000007</c:v>
                </c:pt>
                <c:pt idx="1">
                  <c:v>1433.31</c:v>
                </c:pt>
                <c:pt idx="2">
                  <c:v>5484.57</c:v>
                </c:pt>
                <c:pt idx="3">
                  <c:v>2583.5100000000002</c:v>
                </c:pt>
                <c:pt idx="4">
                  <c:v>2225.13</c:v>
                </c:pt>
              </c:numCache>
            </c:numRef>
          </c:val>
        </c:ser>
        <c:ser>
          <c:idx val="4"/>
          <c:order val="4"/>
          <c:tx>
            <c:strRef>
              <c:f>D.1!$B$52</c:f>
              <c:strCache>
                <c:ptCount val="1"/>
                <c:pt idx="0">
                  <c:v>2013</c:v>
                </c:pt>
              </c:strCache>
            </c:strRef>
          </c:tx>
          <c:invertIfNegative val="0"/>
          <c:cat>
            <c:strRef>
              <c:f>D.1!$C$47:$G$47</c:f>
              <c:strCache>
                <c:ptCount val="5"/>
                <c:pt idx="0">
                  <c:v>Doctorados</c:v>
                </c:pt>
                <c:pt idx="1">
                  <c:v>Magister</c:v>
                </c:pt>
                <c:pt idx="2">
                  <c:v>Profesional y/o Licenciatura</c:v>
                </c:pt>
                <c:pt idx="3">
                  <c:v>Técnicos de Nivel Superior</c:v>
                </c:pt>
                <c:pt idx="4">
                  <c:v>Otros</c:v>
                </c:pt>
              </c:strCache>
            </c:strRef>
          </c:cat>
          <c:val>
            <c:numRef>
              <c:f>D.1!$C$52:$G$52</c:f>
              <c:numCache>
                <c:formatCode>#,##0</c:formatCode>
                <c:ptCount val="5"/>
                <c:pt idx="0">
                  <c:v>2810.2633333333333</c:v>
                </c:pt>
                <c:pt idx="1">
                  <c:v>1547.8533333333332</c:v>
                </c:pt>
                <c:pt idx="2">
                  <c:v>5532.4333333333334</c:v>
                </c:pt>
                <c:pt idx="3">
                  <c:v>1383.3333333333333</c:v>
                </c:pt>
                <c:pt idx="4">
                  <c:v>2045.5300000000002</c:v>
                </c:pt>
              </c:numCache>
            </c:numRef>
          </c:val>
        </c:ser>
        <c:dLbls>
          <c:showLegendKey val="0"/>
          <c:showVal val="0"/>
          <c:showCatName val="0"/>
          <c:showSerName val="0"/>
          <c:showPercent val="0"/>
          <c:showBubbleSize val="0"/>
        </c:dLbls>
        <c:gapWidth val="150"/>
        <c:axId val="213441392"/>
        <c:axId val="213441952"/>
      </c:barChart>
      <c:catAx>
        <c:axId val="213441392"/>
        <c:scaling>
          <c:orientation val="minMax"/>
        </c:scaling>
        <c:delete val="0"/>
        <c:axPos val="b"/>
        <c:numFmt formatCode="General" sourceLinked="0"/>
        <c:majorTickMark val="out"/>
        <c:minorTickMark val="none"/>
        <c:tickLblPos val="nextTo"/>
        <c:crossAx val="213441952"/>
        <c:crosses val="autoZero"/>
        <c:auto val="1"/>
        <c:lblAlgn val="ctr"/>
        <c:lblOffset val="100"/>
        <c:noMultiLvlLbl val="0"/>
      </c:catAx>
      <c:valAx>
        <c:axId val="213441952"/>
        <c:scaling>
          <c:orientation val="minMax"/>
        </c:scaling>
        <c:delete val="0"/>
        <c:axPos val="l"/>
        <c:majorGridlines/>
        <c:numFmt formatCode="#,##0" sourceLinked="1"/>
        <c:majorTickMark val="out"/>
        <c:minorTickMark val="none"/>
        <c:tickLblPos val="nextTo"/>
        <c:crossAx val="213441392"/>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Personal Dedicado a I+D</a:t>
            </a:r>
            <a:r>
              <a:rPr lang="en-US" baseline="0"/>
              <a:t> (JCE, 2013)</a:t>
            </a:r>
            <a:endParaRPr lang="en-US"/>
          </a:p>
        </c:rich>
      </c:tx>
      <c:overlay val="0"/>
    </c:title>
    <c:autoTitleDeleted val="0"/>
    <c:plotArea>
      <c:layout>
        <c:manualLayout>
          <c:layoutTarget val="inner"/>
          <c:xMode val="edge"/>
          <c:yMode val="edge"/>
          <c:x val="7.9053696166083071E-2"/>
          <c:y val="0.22733671804537947"/>
          <c:w val="0.77266762647897003"/>
          <c:h val="0.68683245675371674"/>
        </c:manualLayout>
      </c:layout>
      <c:ofPieChart>
        <c:ofPieType val="pie"/>
        <c:varyColors val="1"/>
        <c:ser>
          <c:idx val="0"/>
          <c:order val="0"/>
          <c:dPt>
            <c:idx val="7"/>
            <c:bubble3D val="0"/>
            <c:explosion val="10"/>
          </c:dPt>
          <c:dLbls>
            <c:dLbl>
              <c:idx val="0"/>
              <c:layout>
                <c:manualLayout>
                  <c:x val="0"/>
                  <c:y val="0.15186615186615188"/>
                </c:manualLayout>
              </c:layout>
              <c:dLblPos val="bestFit"/>
              <c:showLegendKey val="1"/>
              <c:showVal val="1"/>
              <c:showCatName val="1"/>
              <c:showSerName val="0"/>
              <c:showPercent val="1"/>
              <c:showBubbleSize val="0"/>
              <c:separator>
</c:separator>
              <c:extLst>
                <c:ext xmlns:c15="http://schemas.microsoft.com/office/drawing/2012/chart" uri="{CE6537A1-D6FC-4f65-9D91-7224C49458BB}"/>
              </c:extLst>
            </c:dLbl>
            <c:dLbl>
              <c:idx val="1"/>
              <c:layout>
                <c:manualLayout>
                  <c:x val="3.0097817908201654E-3"/>
                  <c:y val="0"/>
                </c:manualLayout>
              </c:layout>
              <c:dLblPos val="bestFit"/>
              <c:showLegendKey val="1"/>
              <c:showVal val="1"/>
              <c:showCatName val="1"/>
              <c:showSerName val="0"/>
              <c:showPercent val="1"/>
              <c:showBubbleSize val="0"/>
              <c:separator>
</c:separator>
              <c:extLst>
                <c:ext xmlns:c15="http://schemas.microsoft.com/office/drawing/2012/chart" uri="{CE6537A1-D6FC-4f65-9D91-7224C49458BB}"/>
              </c:extLst>
            </c:dLbl>
            <c:dLbl>
              <c:idx val="2"/>
              <c:layout>
                <c:manualLayout>
                  <c:x val="3.2362459546925568E-3"/>
                  <c:y val="5.4054054054054057E-2"/>
                </c:manualLayout>
              </c:layout>
              <c:tx>
                <c:rich>
                  <a:bodyPr/>
                  <a:lstStyle/>
                  <a:p>
                    <a:r>
                      <a:rPr lang="en-US"/>
                      <a:t>Doctorado
2,686
45%</a:t>
                    </a:r>
                  </a:p>
                </c:rich>
              </c:tx>
              <c:dLblPos val="bestFit"/>
              <c:showLegendKey val="1"/>
              <c:showVal val="1"/>
              <c:showCatName val="1"/>
              <c:showSerName val="0"/>
              <c:showPercent val="1"/>
              <c:showBubbleSize val="0"/>
              <c:separator>
</c:separator>
              <c:extLst>
                <c:ext xmlns:c15="http://schemas.microsoft.com/office/drawing/2012/chart" uri="{CE6537A1-D6FC-4f65-9D91-7224C49458BB}"/>
              </c:extLst>
            </c:dLbl>
            <c:dLbl>
              <c:idx val="3"/>
              <c:layout>
                <c:manualLayout>
                  <c:x val="-4.8543689320388345E-3"/>
                  <c:y val="-5.6628056628056631E-2"/>
                </c:manualLayout>
              </c:layout>
              <c:tx>
                <c:rich>
                  <a:bodyPr/>
                  <a:lstStyle/>
                  <a:p>
                    <a:r>
                      <a:rPr lang="en-US"/>
                      <a:t>Magister
1,083
18%</a:t>
                    </a:r>
                  </a:p>
                </c:rich>
              </c:tx>
              <c:dLblPos val="bestFit"/>
              <c:showLegendKey val="1"/>
              <c:showVal val="1"/>
              <c:showCatName val="1"/>
              <c:showSerName val="0"/>
              <c:showPercent val="1"/>
              <c:showBubbleSize val="0"/>
              <c:separator>
</c:separator>
              <c:extLst>
                <c:ext xmlns:c15="http://schemas.microsoft.com/office/drawing/2012/chart" uri="{CE6537A1-D6FC-4f65-9D91-7224C49458BB}"/>
              </c:extLst>
            </c:dLbl>
            <c:dLbl>
              <c:idx val="4"/>
              <c:layout>
                <c:manualLayout>
                  <c:x val="0"/>
                  <c:y val="2.3166023166023165E-2"/>
                </c:manualLayout>
              </c:layout>
              <c:tx>
                <c:rich>
                  <a:bodyPr/>
                  <a:lstStyle/>
                  <a:p>
                    <a:r>
                      <a:rPr lang="en-US"/>
                      <a:t>Profesional y/o Licenciado
2,079
35%</a:t>
                    </a:r>
                  </a:p>
                </c:rich>
              </c:tx>
              <c:dLblPos val="bestFit"/>
              <c:showLegendKey val="1"/>
              <c:showVal val="1"/>
              <c:showCatName val="1"/>
              <c:showSerName val="0"/>
              <c:showPercent val="1"/>
              <c:showBubbleSize val="0"/>
              <c:separator>
</c:separator>
              <c:extLst>
                <c:ext xmlns:c15="http://schemas.microsoft.com/office/drawing/2012/chart" uri="{CE6537A1-D6FC-4f65-9D91-7224C49458BB}"/>
              </c:extLst>
            </c:dLbl>
            <c:dLbl>
              <c:idx val="5"/>
              <c:layout>
                <c:manualLayout>
                  <c:x val="9.2233009708737865E-2"/>
                  <c:y val="1.0295807618642265E-2"/>
                </c:manualLayout>
              </c:layout>
              <c:tx>
                <c:rich>
                  <a:bodyPr/>
                  <a:lstStyle/>
                  <a:p>
                    <a:r>
                      <a:rPr lang="en-US"/>
                      <a:t>Técnico Superior
65
1%</a:t>
                    </a:r>
                  </a:p>
                </c:rich>
              </c:tx>
              <c:dLblPos val="bestFit"/>
              <c:showLegendKey val="1"/>
              <c:showVal val="1"/>
              <c:showCatName val="1"/>
              <c:showSerName val="0"/>
              <c:showPercent val="1"/>
              <c:showBubbleSize val="0"/>
              <c:separator>
</c:separator>
              <c:extLst>
                <c:ext xmlns:c15="http://schemas.microsoft.com/office/drawing/2012/chart" uri="{CE6537A1-D6FC-4f65-9D91-7224C49458BB}"/>
              </c:extLst>
            </c:dLbl>
            <c:dLbl>
              <c:idx val="6"/>
              <c:layout>
                <c:manualLayout>
                  <c:x val="-4.2071197411003236E-2"/>
                  <c:y val="2.5739823062657707E-2"/>
                </c:manualLayout>
              </c:layout>
              <c:tx>
                <c:rich>
                  <a:bodyPr/>
                  <a:lstStyle/>
                  <a:p>
                    <a:r>
                      <a:rPr lang="en-US"/>
                      <a:t>Otros
31
1%</a:t>
                    </a:r>
                  </a:p>
                </c:rich>
              </c:tx>
              <c:dLblPos val="bestFit"/>
              <c:showLegendKey val="1"/>
              <c:showVal val="1"/>
              <c:showCatName val="1"/>
              <c:showSerName val="0"/>
              <c:showPercent val="1"/>
              <c:showBubbleSize val="0"/>
              <c:separator>
</c:separator>
              <c:extLst>
                <c:ext xmlns:c15="http://schemas.microsoft.com/office/drawing/2012/chart" uri="{CE6537A1-D6FC-4f65-9D91-7224C49458BB}"/>
              </c:extLst>
            </c:dLbl>
            <c:dLbl>
              <c:idx val="7"/>
              <c:layout>
                <c:manualLayout>
                  <c:x val="-4.6925566343042069E-2"/>
                  <c:y val="-0.19047619047619047"/>
                </c:manualLayout>
              </c:layout>
              <c:tx>
                <c:rich>
                  <a:bodyPr/>
                  <a:lstStyle/>
                  <a:p>
                    <a:r>
                      <a:rPr lang="en-US"/>
                      <a:t>Investigadores
5,944
45%</a:t>
                    </a:r>
                  </a:p>
                </c:rich>
              </c:tx>
              <c:dLblPos val="bestFit"/>
              <c:showLegendKey val="1"/>
              <c:showVal val="1"/>
              <c:showCatName val="1"/>
              <c:showSerName val="0"/>
              <c:showPercent val="1"/>
              <c:showBubbleSize val="0"/>
              <c:separator>
</c:separator>
              <c:extLst>
                <c:ext xmlns:c15="http://schemas.microsoft.com/office/drawing/2012/chart" uri="{CE6537A1-D6FC-4f65-9D91-7224C49458BB}"/>
              </c:extLst>
            </c:dLbl>
            <c:spPr>
              <a:noFill/>
              <a:ln>
                <a:noFill/>
              </a:ln>
              <a:effectLst/>
            </c:spPr>
            <c:dLblPos val="outEnd"/>
            <c:showLegendKey val="1"/>
            <c:showVal val="1"/>
            <c:showCatName val="1"/>
            <c:showSerName val="0"/>
            <c:showPercent val="1"/>
            <c:showBubbleSize val="0"/>
            <c:separator>
</c:separator>
            <c:showLeaderLines val="0"/>
            <c:extLst>
              <c:ext xmlns:c15="http://schemas.microsoft.com/office/drawing/2012/chart" uri="{CE6537A1-D6FC-4f65-9D91-7224C49458BB}"/>
            </c:extLst>
          </c:dLbls>
          <c:cat>
            <c:strRef>
              <c:f>D.2!$F$65:$L$65</c:f>
              <c:strCache>
                <c:ptCount val="7"/>
                <c:pt idx="0">
                  <c:v>Técnicos y Personal de Apoyo</c:v>
                </c:pt>
                <c:pt idx="1">
                  <c:v>Otro Personal de Apoyo</c:v>
                </c:pt>
                <c:pt idx="2">
                  <c:v>Doctorado</c:v>
                </c:pt>
                <c:pt idx="3">
                  <c:v>Magister</c:v>
                </c:pt>
                <c:pt idx="4">
                  <c:v>Profesional y/o Licenciado</c:v>
                </c:pt>
                <c:pt idx="5">
                  <c:v>Técnico Superior</c:v>
                </c:pt>
                <c:pt idx="6">
                  <c:v>Otros</c:v>
                </c:pt>
              </c:strCache>
            </c:strRef>
          </c:cat>
          <c:val>
            <c:numRef>
              <c:f>D.2!$F$66:$L$66</c:f>
              <c:numCache>
                <c:formatCode>#,##0</c:formatCode>
                <c:ptCount val="7"/>
                <c:pt idx="0">
                  <c:v>4818.0033333333331</c:v>
                </c:pt>
                <c:pt idx="1">
                  <c:v>2557.9033333333332</c:v>
                </c:pt>
                <c:pt idx="2">
                  <c:v>2686.4948666666664</c:v>
                </c:pt>
                <c:pt idx="3">
                  <c:v>1082.5084999999999</c:v>
                </c:pt>
                <c:pt idx="4">
                  <c:v>2078.5463</c:v>
                </c:pt>
                <c:pt idx="5">
                  <c:v>64.795836000000008</c:v>
                </c:pt>
                <c:pt idx="6">
                  <c:v>31.156669999999998</c:v>
                </c:pt>
              </c:numCache>
            </c:numRef>
          </c:val>
        </c:ser>
        <c:dLbls>
          <c:showLegendKey val="0"/>
          <c:showVal val="1"/>
          <c:showCatName val="0"/>
          <c:showSerName val="0"/>
          <c:showPercent val="0"/>
          <c:showBubbleSize val="0"/>
          <c:showLeaderLines val="0"/>
        </c:dLbls>
        <c:gapWidth val="100"/>
        <c:splitType val="pos"/>
        <c:splitPos val="5"/>
        <c:secondPieSize val="75"/>
        <c:serLines/>
      </c:ofPieChart>
    </c:plotArea>
    <c:plotVisOnly val="1"/>
    <c:dispBlanksAs val="gap"/>
    <c:showDLblsOverMax val="0"/>
  </c:chart>
  <c:spPr>
    <a:ln>
      <a:noFill/>
    </a:ln>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baseline="0">
                <a:solidFill>
                  <a:schemeClr val="tx1">
                    <a:lumMod val="65000"/>
                    <a:lumOff val="35000"/>
                  </a:schemeClr>
                </a:solidFill>
              </a:defRPr>
            </a:pPr>
            <a:r>
              <a:rPr lang="es-CL" baseline="0">
                <a:solidFill>
                  <a:schemeClr val="tx1">
                    <a:lumMod val="65000"/>
                    <a:lumOff val="35000"/>
                  </a:schemeClr>
                </a:solidFill>
              </a:rPr>
              <a:t>Distribución Personal I+D Según Nivel de Titulación Formal (2013)</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D.3!$C$7:$G$7</c:f>
              <c:strCache>
                <c:ptCount val="5"/>
                <c:pt idx="0">
                  <c:v>Doctorado</c:v>
                </c:pt>
                <c:pt idx="1">
                  <c:v>Magister</c:v>
                </c:pt>
                <c:pt idx="2">
                  <c:v>Profesional y/o Licenciado</c:v>
                </c:pt>
                <c:pt idx="3">
                  <c:v>Técnico Superior</c:v>
                </c:pt>
                <c:pt idx="4">
                  <c:v>Otros</c:v>
                </c:pt>
              </c:strCache>
            </c:strRef>
          </c:cat>
          <c:val>
            <c:numRef>
              <c:f>D.3!$K$6:$O$6</c:f>
              <c:numCache>
                <c:formatCode>0%</c:formatCode>
                <c:ptCount val="5"/>
                <c:pt idx="0">
                  <c:v>0.26805417915976715</c:v>
                </c:pt>
                <c:pt idx="1">
                  <c:v>0.12791773919999833</c:v>
                </c:pt>
                <c:pt idx="2">
                  <c:v>0.37253660333311178</c:v>
                </c:pt>
                <c:pt idx="3">
                  <c:v>9.552644104681364E-2</c:v>
                </c:pt>
                <c:pt idx="4">
                  <c:v>0.13596503726030926</c:v>
                </c:pt>
              </c:numCache>
            </c:numRef>
          </c:val>
        </c:ser>
        <c:dLbls>
          <c:dLblPos val="bestFit"/>
          <c:showLegendKey val="0"/>
          <c:showVal val="1"/>
          <c:showCatName val="0"/>
          <c:showSerName val="0"/>
          <c:showPercent val="0"/>
          <c:showBubbleSize val="0"/>
          <c:showLeaderLines val="1"/>
        </c:dLbls>
      </c:pie3DChart>
    </c:plotArea>
    <c:legend>
      <c:legendPos val="r"/>
      <c:overlay val="0"/>
      <c:txPr>
        <a:bodyPr/>
        <a:lstStyle/>
        <a:p>
          <a:pPr>
            <a:defRPr baseline="0">
              <a:solidFill>
                <a:schemeClr val="tx1">
                  <a:lumMod val="65000"/>
                  <a:lumOff val="35000"/>
                </a:schemeClr>
              </a:solidFill>
            </a:defRPr>
          </a:pPr>
          <a:endParaRPr lang="es-CL"/>
        </a:p>
      </c:txPr>
    </c:legend>
    <c:plotVisOnly val="1"/>
    <c:dispBlanksAs val="gap"/>
    <c:showDLblsOverMax val="0"/>
  </c:chart>
  <c:spPr>
    <a:ln>
      <a:noFill/>
    </a:ln>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Personal I+D Según Nivel de Titulación Formal y Sector de Ejecución (Promedio Mensual</a:t>
            </a:r>
            <a:r>
              <a:rPr lang="es-CL" sz="1600" baseline="0"/>
              <a:t> Anual, </a:t>
            </a:r>
            <a:r>
              <a:rPr lang="es-CL" sz="1600"/>
              <a:t>2013)</a:t>
            </a:r>
          </a:p>
        </c:rich>
      </c:tx>
      <c:overlay val="0"/>
    </c:title>
    <c:autoTitleDeleted val="0"/>
    <c:plotArea>
      <c:layout/>
      <c:barChart>
        <c:barDir val="col"/>
        <c:grouping val="clustered"/>
        <c:varyColors val="0"/>
        <c:ser>
          <c:idx val="0"/>
          <c:order val="0"/>
          <c:tx>
            <c:strRef>
              <c:f>D.3!$C$7</c:f>
              <c:strCache>
                <c:ptCount val="1"/>
                <c:pt idx="0">
                  <c:v>Doctorado</c:v>
                </c:pt>
              </c:strCache>
            </c:strRef>
          </c:tx>
          <c:invertIfNegative val="0"/>
          <c:cat>
            <c:strRef>
              <c:f>D.3!$B$9:$B$12</c:f>
              <c:strCache>
                <c:ptCount val="4"/>
                <c:pt idx="0">
                  <c:v>Estado</c:v>
                </c:pt>
                <c:pt idx="1">
                  <c:v>Ed. Superior</c:v>
                </c:pt>
                <c:pt idx="2">
                  <c:v>IPSFL</c:v>
                </c:pt>
                <c:pt idx="3">
                  <c:v>Empresas</c:v>
                </c:pt>
              </c:strCache>
            </c:strRef>
          </c:cat>
          <c:val>
            <c:numRef>
              <c:f>D.3!$C$9:$C$12</c:f>
              <c:numCache>
                <c:formatCode>#,##0</c:formatCode>
                <c:ptCount val="4"/>
                <c:pt idx="0">
                  <c:v>74.349999999999994</c:v>
                </c:pt>
                <c:pt idx="1">
                  <c:v>4466.2700000000004</c:v>
                </c:pt>
                <c:pt idx="2">
                  <c:v>314.43</c:v>
                </c:pt>
                <c:pt idx="3">
                  <c:v>224.7</c:v>
                </c:pt>
              </c:numCache>
            </c:numRef>
          </c:val>
        </c:ser>
        <c:ser>
          <c:idx val="1"/>
          <c:order val="1"/>
          <c:tx>
            <c:strRef>
              <c:f>D.3!$D$7</c:f>
              <c:strCache>
                <c:ptCount val="1"/>
                <c:pt idx="0">
                  <c:v>Magister</c:v>
                </c:pt>
              </c:strCache>
            </c:strRef>
          </c:tx>
          <c:invertIfNegative val="0"/>
          <c:cat>
            <c:strRef>
              <c:f>D.3!$B$9:$B$12</c:f>
              <c:strCache>
                <c:ptCount val="4"/>
                <c:pt idx="0">
                  <c:v>Estado</c:v>
                </c:pt>
                <c:pt idx="1">
                  <c:v>Ed. Superior</c:v>
                </c:pt>
                <c:pt idx="2">
                  <c:v>IPSFL</c:v>
                </c:pt>
                <c:pt idx="3">
                  <c:v>Empresas</c:v>
                </c:pt>
              </c:strCache>
            </c:strRef>
          </c:cat>
          <c:val>
            <c:numRef>
              <c:f>D.3!$D$9:$D$12</c:f>
              <c:numCache>
                <c:formatCode>#,##0</c:formatCode>
                <c:ptCount val="4"/>
                <c:pt idx="0">
                  <c:v>274.22000000000003</c:v>
                </c:pt>
                <c:pt idx="1">
                  <c:v>1489.12</c:v>
                </c:pt>
                <c:pt idx="2">
                  <c:v>225.18</c:v>
                </c:pt>
                <c:pt idx="3">
                  <c:v>435.58</c:v>
                </c:pt>
              </c:numCache>
            </c:numRef>
          </c:val>
        </c:ser>
        <c:ser>
          <c:idx val="2"/>
          <c:order val="2"/>
          <c:tx>
            <c:strRef>
              <c:f>D.3!$E$7</c:f>
              <c:strCache>
                <c:ptCount val="1"/>
                <c:pt idx="0">
                  <c:v>Profesional y/o Licenciado</c:v>
                </c:pt>
              </c:strCache>
            </c:strRef>
          </c:tx>
          <c:invertIfNegative val="0"/>
          <c:cat>
            <c:strRef>
              <c:f>D.3!$B$9:$B$12</c:f>
              <c:strCache>
                <c:ptCount val="4"/>
                <c:pt idx="0">
                  <c:v>Estado</c:v>
                </c:pt>
                <c:pt idx="1">
                  <c:v>Ed. Superior</c:v>
                </c:pt>
                <c:pt idx="2">
                  <c:v>IPSFL</c:v>
                </c:pt>
                <c:pt idx="3">
                  <c:v>Empresas</c:v>
                </c:pt>
              </c:strCache>
            </c:strRef>
          </c:cat>
          <c:val>
            <c:numRef>
              <c:f>D.3!$E$9:$E$12</c:f>
              <c:numCache>
                <c:formatCode>#,##0</c:formatCode>
                <c:ptCount val="4"/>
                <c:pt idx="0">
                  <c:v>587.34</c:v>
                </c:pt>
                <c:pt idx="1">
                  <c:v>3307.51</c:v>
                </c:pt>
                <c:pt idx="2">
                  <c:v>706.44</c:v>
                </c:pt>
                <c:pt idx="3">
                  <c:v>2458.4499999999998</c:v>
                </c:pt>
              </c:numCache>
            </c:numRef>
          </c:val>
        </c:ser>
        <c:ser>
          <c:idx val="3"/>
          <c:order val="3"/>
          <c:tx>
            <c:strRef>
              <c:f>D.3!$F$7</c:f>
              <c:strCache>
                <c:ptCount val="1"/>
                <c:pt idx="0">
                  <c:v>Técnico Superior</c:v>
                </c:pt>
              </c:strCache>
            </c:strRef>
          </c:tx>
          <c:invertIfNegative val="0"/>
          <c:cat>
            <c:strRef>
              <c:f>D.3!$B$9:$B$12</c:f>
              <c:strCache>
                <c:ptCount val="4"/>
                <c:pt idx="0">
                  <c:v>Estado</c:v>
                </c:pt>
                <c:pt idx="1">
                  <c:v>Ed. Superior</c:v>
                </c:pt>
                <c:pt idx="2">
                  <c:v>IPSFL</c:v>
                </c:pt>
                <c:pt idx="3">
                  <c:v>Empresas</c:v>
                </c:pt>
              </c:strCache>
            </c:strRef>
          </c:cat>
          <c:val>
            <c:numRef>
              <c:f>D.3!$F$9:$F$12</c:f>
              <c:numCache>
                <c:formatCode>#,##0</c:formatCode>
                <c:ptCount val="4"/>
                <c:pt idx="0">
                  <c:v>109.19</c:v>
                </c:pt>
                <c:pt idx="1">
                  <c:v>736.83</c:v>
                </c:pt>
                <c:pt idx="2">
                  <c:v>217.63</c:v>
                </c:pt>
                <c:pt idx="3">
                  <c:v>746.62</c:v>
                </c:pt>
              </c:numCache>
            </c:numRef>
          </c:val>
        </c:ser>
        <c:ser>
          <c:idx val="4"/>
          <c:order val="4"/>
          <c:tx>
            <c:strRef>
              <c:f>D.3!$G$7</c:f>
              <c:strCache>
                <c:ptCount val="1"/>
                <c:pt idx="0">
                  <c:v>Otros</c:v>
                </c:pt>
              </c:strCache>
            </c:strRef>
          </c:tx>
          <c:invertIfNegative val="0"/>
          <c:cat>
            <c:strRef>
              <c:f>D.3!$B$9:$B$12</c:f>
              <c:strCache>
                <c:ptCount val="4"/>
                <c:pt idx="0">
                  <c:v>Estado</c:v>
                </c:pt>
                <c:pt idx="1">
                  <c:v>Ed. Superior</c:v>
                </c:pt>
                <c:pt idx="2">
                  <c:v>IPSFL</c:v>
                </c:pt>
                <c:pt idx="3">
                  <c:v>Empresas</c:v>
                </c:pt>
              </c:strCache>
            </c:strRef>
          </c:cat>
          <c:val>
            <c:numRef>
              <c:f>D.3!$G$9:$G$12</c:f>
              <c:numCache>
                <c:formatCode>#,##0</c:formatCode>
                <c:ptCount val="4"/>
                <c:pt idx="0">
                  <c:v>70.69</c:v>
                </c:pt>
                <c:pt idx="1">
                  <c:v>1057.79</c:v>
                </c:pt>
                <c:pt idx="2">
                  <c:v>369.75</c:v>
                </c:pt>
                <c:pt idx="3">
                  <c:v>1078.3699999999999</c:v>
                </c:pt>
              </c:numCache>
            </c:numRef>
          </c:val>
        </c:ser>
        <c:dLbls>
          <c:showLegendKey val="0"/>
          <c:showVal val="0"/>
          <c:showCatName val="0"/>
          <c:showSerName val="0"/>
          <c:showPercent val="0"/>
          <c:showBubbleSize val="0"/>
        </c:dLbls>
        <c:gapWidth val="150"/>
        <c:axId val="213450352"/>
        <c:axId val="213450912"/>
      </c:barChart>
      <c:catAx>
        <c:axId val="213450352"/>
        <c:scaling>
          <c:orientation val="minMax"/>
        </c:scaling>
        <c:delete val="0"/>
        <c:axPos val="b"/>
        <c:numFmt formatCode="General" sourceLinked="0"/>
        <c:majorTickMark val="out"/>
        <c:minorTickMark val="none"/>
        <c:tickLblPos val="nextTo"/>
        <c:crossAx val="213450912"/>
        <c:crosses val="autoZero"/>
        <c:auto val="1"/>
        <c:lblAlgn val="ctr"/>
        <c:lblOffset val="100"/>
        <c:noMultiLvlLbl val="0"/>
      </c:catAx>
      <c:valAx>
        <c:axId val="213450912"/>
        <c:scaling>
          <c:orientation val="minMax"/>
        </c:scaling>
        <c:delete val="0"/>
        <c:axPos val="l"/>
        <c:majorGridlines>
          <c:spPr>
            <a:ln>
              <a:solidFill>
                <a:schemeClr val="bg1"/>
              </a:solidFill>
            </a:ln>
          </c:spPr>
        </c:majorGridlines>
        <c:numFmt formatCode="#,##0" sourceLinked="1"/>
        <c:majorTickMark val="out"/>
        <c:minorTickMark val="none"/>
        <c:tickLblPos val="nextTo"/>
        <c:crossAx val="213450352"/>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600"/>
            </a:pPr>
            <a:r>
              <a:rPr lang="es-CL" sz="1600"/>
              <a:t>Investigadores I+D</a:t>
            </a:r>
            <a:r>
              <a:rPr lang="es-CL" sz="1600" baseline="0"/>
              <a:t> en empresas</a:t>
            </a:r>
            <a:r>
              <a:rPr lang="es-CL" sz="1600"/>
              <a:t> Según Actividad Económica-CIIU rev.4 </a:t>
            </a:r>
          </a:p>
          <a:p>
            <a:pPr>
              <a:defRPr sz="1600"/>
            </a:pPr>
            <a:r>
              <a:rPr lang="es-CL" sz="1600"/>
              <a:t>(Promedio Mensual Anual, 2013)</a:t>
            </a:r>
          </a:p>
        </c:rich>
      </c:tx>
      <c:overlay val="0"/>
    </c:title>
    <c:autoTitleDeleted val="0"/>
    <c:plotArea>
      <c:layout>
        <c:manualLayout>
          <c:layoutTarget val="inner"/>
          <c:xMode val="edge"/>
          <c:yMode val="edge"/>
          <c:x val="0.37957778464260572"/>
          <c:y val="0.11898006073812935"/>
          <c:w val="0.58699554869803361"/>
          <c:h val="0.82743716778708754"/>
        </c:manualLayout>
      </c:layout>
      <c:barChart>
        <c:barDir val="bar"/>
        <c:grouping val="clustered"/>
        <c:varyColors val="0"/>
        <c:ser>
          <c:idx val="0"/>
          <c:order val="0"/>
          <c:invertIfNegative val="0"/>
          <c:cat>
            <c:strRef>
              <c:f>D.6!$C$8:$C$26</c:f>
              <c:strCache>
                <c:ptCount val="19"/>
                <c:pt idx="0">
                  <c:v>Agricultura, ganadería, caza, silvicultura y pesca</c:v>
                </c:pt>
                <c:pt idx="1">
                  <c:v>Explotación de minas y canteras</c:v>
                </c:pt>
                <c:pt idx="2">
                  <c:v>Industrias manufactureras (*)</c:v>
                </c:pt>
                <c:pt idx="3">
                  <c:v>Suministro de electricidad, gas, vapor y aire acondicionado</c:v>
                </c:pt>
                <c:pt idx="4">
                  <c:v>Suministro de agua</c:v>
                </c:pt>
                <c:pt idx="5">
                  <c:v>Construcción</c:v>
                </c:pt>
                <c:pt idx="6">
                  <c:v>Comercio</c:v>
                </c:pt>
                <c:pt idx="7">
                  <c:v>Transporte y almacenamiento</c:v>
                </c:pt>
                <c:pt idx="8">
                  <c:v>Alojamiento y de servicio de comidas</c:v>
                </c:pt>
                <c:pt idx="9">
                  <c:v>Información y comunicaciones</c:v>
                </c:pt>
                <c:pt idx="10">
                  <c:v>Actividades financieras y de seguros</c:v>
                </c:pt>
                <c:pt idx="11">
                  <c:v>Actividades inmobiliarias</c:v>
                </c:pt>
                <c:pt idx="12">
                  <c:v>Actividades profesionales, científicas y técnicas (**)</c:v>
                </c:pt>
                <c:pt idx="13">
                  <c:v>Actividades de servicios administrativos y de apoyo</c:v>
                </c:pt>
                <c:pt idx="14">
                  <c:v>Administración pública y defensa</c:v>
                </c:pt>
                <c:pt idx="15">
                  <c:v>Enseñanza</c:v>
                </c:pt>
                <c:pt idx="16">
                  <c:v>Actividades de atención de la salud </c:v>
                </c:pt>
                <c:pt idx="17">
                  <c:v>Actividades artísticas, de entretenimiento y recreativas</c:v>
                </c:pt>
                <c:pt idx="18">
                  <c:v>Otras actividades de servicios</c:v>
                </c:pt>
              </c:strCache>
            </c:strRef>
          </c:cat>
          <c:val>
            <c:numRef>
              <c:f>D.6!$D$8:$D$26</c:f>
              <c:numCache>
                <c:formatCode>#,##0</c:formatCode>
                <c:ptCount val="19"/>
                <c:pt idx="0">
                  <c:v>125.16</c:v>
                </c:pt>
                <c:pt idx="1">
                  <c:v>53.17</c:v>
                </c:pt>
                <c:pt idx="2">
                  <c:v>575.70000000000005</c:v>
                </c:pt>
                <c:pt idx="3">
                  <c:v>35</c:v>
                </c:pt>
                <c:pt idx="4">
                  <c:v>12.67</c:v>
                </c:pt>
                <c:pt idx="5">
                  <c:v>20.85</c:v>
                </c:pt>
                <c:pt idx="6">
                  <c:v>112.26</c:v>
                </c:pt>
                <c:pt idx="7">
                  <c:v>13.63</c:v>
                </c:pt>
                <c:pt idx="8">
                  <c:v>1</c:v>
                </c:pt>
                <c:pt idx="9">
                  <c:v>250.12</c:v>
                </c:pt>
                <c:pt idx="10">
                  <c:v>88.81</c:v>
                </c:pt>
                <c:pt idx="11">
                  <c:v>1.84</c:v>
                </c:pt>
                <c:pt idx="12">
                  <c:v>491.75</c:v>
                </c:pt>
                <c:pt idx="13">
                  <c:v>5.33</c:v>
                </c:pt>
                <c:pt idx="14">
                  <c:v>0</c:v>
                </c:pt>
                <c:pt idx="15">
                  <c:v>0</c:v>
                </c:pt>
                <c:pt idx="16">
                  <c:v>21.26</c:v>
                </c:pt>
                <c:pt idx="17">
                  <c:v>1.33</c:v>
                </c:pt>
                <c:pt idx="18">
                  <c:v>18.489999999999998</c:v>
                </c:pt>
              </c:numCache>
            </c:numRef>
          </c:val>
        </c:ser>
        <c:dLbls>
          <c:showLegendKey val="0"/>
          <c:showVal val="0"/>
          <c:showCatName val="0"/>
          <c:showSerName val="0"/>
          <c:showPercent val="0"/>
          <c:showBubbleSize val="0"/>
        </c:dLbls>
        <c:gapWidth val="150"/>
        <c:axId val="213453712"/>
        <c:axId val="213454272"/>
      </c:barChart>
      <c:catAx>
        <c:axId val="213453712"/>
        <c:scaling>
          <c:orientation val="minMax"/>
        </c:scaling>
        <c:delete val="0"/>
        <c:axPos val="l"/>
        <c:numFmt formatCode="General" sourceLinked="0"/>
        <c:majorTickMark val="out"/>
        <c:minorTickMark val="none"/>
        <c:tickLblPos val="nextTo"/>
        <c:crossAx val="213454272"/>
        <c:crosses val="autoZero"/>
        <c:auto val="1"/>
        <c:lblAlgn val="ctr"/>
        <c:lblOffset val="100"/>
        <c:noMultiLvlLbl val="0"/>
      </c:catAx>
      <c:valAx>
        <c:axId val="213454272"/>
        <c:scaling>
          <c:orientation val="minMax"/>
        </c:scaling>
        <c:delete val="0"/>
        <c:axPos val="b"/>
        <c:majorGridlines>
          <c:spPr>
            <a:ln>
              <a:solidFill>
                <a:schemeClr val="bg1"/>
              </a:solidFill>
            </a:ln>
          </c:spPr>
        </c:majorGridlines>
        <c:numFmt formatCode="#,##0" sourceLinked="1"/>
        <c:majorTickMark val="out"/>
        <c:minorTickMark val="none"/>
        <c:tickLblPos val="nextTo"/>
        <c:crossAx val="213453712"/>
        <c:crosses val="autoZero"/>
        <c:crossBetween val="between"/>
      </c:valAx>
      <c:spPr>
        <a:solidFill>
          <a:schemeClr val="bg1">
            <a:lumMod val="75000"/>
          </a:schemeClr>
        </a:solidFill>
      </c:spPr>
    </c:plotArea>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lumMod val="65000"/>
                    <a:lumOff val="35000"/>
                  </a:sysClr>
                </a:solidFill>
                <a:latin typeface="+mn-lt"/>
                <a:ea typeface="+mn-ea"/>
                <a:cs typeface="+mn-cs"/>
              </a:defRPr>
            </a:pPr>
            <a:r>
              <a:rPr lang="es-CL" sz="1600" b="1" i="0" u="none" strike="noStrike" baseline="0">
                <a:effectLst/>
              </a:rPr>
              <a:t>Investigadores I+D en empresas </a:t>
            </a:r>
            <a:r>
              <a:rPr lang="es-CL" sz="1600"/>
              <a:t>Según Actividad Económica-CIIU </a:t>
            </a:r>
            <a:r>
              <a:rPr lang="es-CL" sz="1800" b="1" i="0" baseline="0">
                <a:effectLst/>
              </a:rPr>
              <a:t>rev.4 </a:t>
            </a:r>
            <a:endParaRPr lang="es-CL" sz="1600">
              <a:effectLst/>
            </a:endParaRPr>
          </a:p>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lumMod val="65000"/>
                    <a:lumOff val="35000"/>
                  </a:sysClr>
                </a:solidFill>
                <a:latin typeface="+mn-lt"/>
                <a:ea typeface="+mn-ea"/>
                <a:cs typeface="+mn-cs"/>
              </a:defRPr>
            </a:pPr>
            <a:r>
              <a:rPr lang="es-CL" sz="1600"/>
              <a:t> (JCE, 2013)</a:t>
            </a:r>
          </a:p>
        </c:rich>
      </c:tx>
      <c:layout>
        <c:manualLayout>
          <c:xMode val="edge"/>
          <c:yMode val="edge"/>
          <c:x val="0.21053997859206147"/>
          <c:y val="1.9047619047619049E-2"/>
        </c:manualLayout>
      </c:layout>
      <c:overlay val="0"/>
    </c:title>
    <c:autoTitleDeleted val="0"/>
    <c:plotArea>
      <c:layout/>
      <c:barChart>
        <c:barDir val="bar"/>
        <c:grouping val="clustered"/>
        <c:varyColors val="0"/>
        <c:ser>
          <c:idx val="0"/>
          <c:order val="0"/>
          <c:invertIfNegative val="0"/>
          <c:cat>
            <c:strRef>
              <c:f>D.6!$C$34:$C$52</c:f>
              <c:strCache>
                <c:ptCount val="19"/>
                <c:pt idx="0">
                  <c:v>Agricultura, ganadería, caza, silvicultura y pesca</c:v>
                </c:pt>
                <c:pt idx="1">
                  <c:v>Explotación de minas y canteras</c:v>
                </c:pt>
                <c:pt idx="2">
                  <c:v>Industrias manufactureras (*)</c:v>
                </c:pt>
                <c:pt idx="3">
                  <c:v>Suministro de electricidad, gas, vapor y aire acondicionado</c:v>
                </c:pt>
                <c:pt idx="4">
                  <c:v>Suministro de agua</c:v>
                </c:pt>
                <c:pt idx="5">
                  <c:v>Construcción</c:v>
                </c:pt>
                <c:pt idx="6">
                  <c:v>Comercio</c:v>
                </c:pt>
                <c:pt idx="7">
                  <c:v>Transporte y almacenamiento</c:v>
                </c:pt>
                <c:pt idx="8">
                  <c:v>Alojamiento y de servicio de comidas</c:v>
                </c:pt>
                <c:pt idx="9">
                  <c:v>Información y comunicaciones</c:v>
                </c:pt>
                <c:pt idx="10">
                  <c:v>Actividades financieras y de seguros</c:v>
                </c:pt>
                <c:pt idx="11">
                  <c:v>Actividades inmobiliarias</c:v>
                </c:pt>
                <c:pt idx="12">
                  <c:v>Actividades profesionales, científicas y técnicas (**)</c:v>
                </c:pt>
                <c:pt idx="13">
                  <c:v>Actividades de servicios administrativos y de apoyo</c:v>
                </c:pt>
                <c:pt idx="14">
                  <c:v>Administración pública y defensa</c:v>
                </c:pt>
                <c:pt idx="15">
                  <c:v>Enseñanza</c:v>
                </c:pt>
                <c:pt idx="16">
                  <c:v>Actividades de atención de la salud </c:v>
                </c:pt>
                <c:pt idx="17">
                  <c:v>Actividades artísticas, de entretenimiento y recreativas</c:v>
                </c:pt>
                <c:pt idx="18">
                  <c:v>Otras actividades de servicios</c:v>
                </c:pt>
              </c:strCache>
            </c:strRef>
          </c:cat>
          <c:val>
            <c:numRef>
              <c:f>D.6!$D$34:$D$52</c:f>
              <c:numCache>
                <c:formatCode>#,##0</c:formatCode>
                <c:ptCount val="19"/>
                <c:pt idx="0">
                  <c:v>101.57</c:v>
                </c:pt>
                <c:pt idx="1">
                  <c:v>49.34</c:v>
                </c:pt>
                <c:pt idx="2">
                  <c:v>454.34893</c:v>
                </c:pt>
                <c:pt idx="3">
                  <c:v>20.79</c:v>
                </c:pt>
                <c:pt idx="4">
                  <c:v>11.34</c:v>
                </c:pt>
                <c:pt idx="5">
                  <c:v>10.99</c:v>
                </c:pt>
                <c:pt idx="6">
                  <c:v>88.68</c:v>
                </c:pt>
                <c:pt idx="7">
                  <c:v>11.28</c:v>
                </c:pt>
                <c:pt idx="8">
                  <c:v>1</c:v>
                </c:pt>
                <c:pt idx="9">
                  <c:v>215.18</c:v>
                </c:pt>
                <c:pt idx="10">
                  <c:v>53.71</c:v>
                </c:pt>
                <c:pt idx="11">
                  <c:v>1.34</c:v>
                </c:pt>
                <c:pt idx="12">
                  <c:v>392.86500000000001</c:v>
                </c:pt>
                <c:pt idx="13">
                  <c:v>4.08</c:v>
                </c:pt>
                <c:pt idx="14">
                  <c:v>0</c:v>
                </c:pt>
                <c:pt idx="15">
                  <c:v>0</c:v>
                </c:pt>
                <c:pt idx="16">
                  <c:v>14.07</c:v>
                </c:pt>
                <c:pt idx="17">
                  <c:v>1.33</c:v>
                </c:pt>
                <c:pt idx="18">
                  <c:v>16.16</c:v>
                </c:pt>
              </c:numCache>
            </c:numRef>
          </c:val>
        </c:ser>
        <c:dLbls>
          <c:showLegendKey val="0"/>
          <c:showVal val="0"/>
          <c:showCatName val="0"/>
          <c:showSerName val="0"/>
          <c:showPercent val="0"/>
          <c:showBubbleSize val="0"/>
        </c:dLbls>
        <c:gapWidth val="150"/>
        <c:axId val="214082864"/>
        <c:axId val="214083424"/>
      </c:barChart>
      <c:catAx>
        <c:axId val="214082864"/>
        <c:scaling>
          <c:orientation val="minMax"/>
        </c:scaling>
        <c:delete val="0"/>
        <c:axPos val="l"/>
        <c:numFmt formatCode="General" sourceLinked="0"/>
        <c:majorTickMark val="out"/>
        <c:minorTickMark val="none"/>
        <c:tickLblPos val="nextTo"/>
        <c:crossAx val="214083424"/>
        <c:crosses val="autoZero"/>
        <c:auto val="1"/>
        <c:lblAlgn val="ctr"/>
        <c:lblOffset val="100"/>
        <c:noMultiLvlLbl val="0"/>
      </c:catAx>
      <c:valAx>
        <c:axId val="214083424"/>
        <c:scaling>
          <c:orientation val="minMax"/>
          <c:max val="700"/>
        </c:scaling>
        <c:delete val="0"/>
        <c:axPos val="b"/>
        <c:majorGridlines>
          <c:spPr>
            <a:ln>
              <a:solidFill>
                <a:schemeClr val="bg1"/>
              </a:solidFill>
            </a:ln>
          </c:spPr>
        </c:majorGridlines>
        <c:numFmt formatCode="#,##0" sourceLinked="1"/>
        <c:majorTickMark val="out"/>
        <c:minorTickMark val="none"/>
        <c:tickLblPos val="nextTo"/>
        <c:crossAx val="214082864"/>
        <c:crosses val="autoZero"/>
        <c:crossBetween val="between"/>
      </c:valAx>
      <c:spPr>
        <a:solidFill>
          <a:schemeClr val="bg1">
            <a:lumMod val="75000"/>
          </a:schemeClr>
        </a:solidFill>
      </c:spPr>
    </c:plotArea>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Personal I+D Investigadores Según</a:t>
            </a:r>
            <a:r>
              <a:rPr lang="es-CL" sz="1600" baseline="0"/>
              <a:t> Área del Conocimiento (JCE, 2013)</a:t>
            </a:r>
            <a:endParaRPr lang="es-CL" sz="1600"/>
          </a:p>
        </c:rich>
      </c:tx>
      <c:overlay val="0"/>
    </c:title>
    <c:autoTitleDeleted val="0"/>
    <c:plotArea>
      <c:layout/>
      <c:barChart>
        <c:barDir val="col"/>
        <c:grouping val="clustered"/>
        <c:varyColors val="0"/>
        <c:ser>
          <c:idx val="0"/>
          <c:order val="0"/>
          <c:tx>
            <c:strRef>
              <c:f>D.7!$C$7</c:f>
              <c:strCache>
                <c:ptCount val="1"/>
                <c:pt idx="0">
                  <c:v>Ciencias Naturales</c:v>
                </c:pt>
              </c:strCache>
            </c:strRef>
          </c:tx>
          <c:invertIfNegative val="0"/>
          <c:cat>
            <c:strRef>
              <c:f>D.7!$B$8:$B$11</c:f>
              <c:strCache>
                <c:ptCount val="4"/>
                <c:pt idx="0">
                  <c:v>Estado</c:v>
                </c:pt>
                <c:pt idx="1">
                  <c:v>Ed. Superior</c:v>
                </c:pt>
                <c:pt idx="2">
                  <c:v>IPSFL</c:v>
                </c:pt>
                <c:pt idx="3">
                  <c:v>Empresas</c:v>
                </c:pt>
              </c:strCache>
            </c:strRef>
          </c:cat>
          <c:val>
            <c:numRef>
              <c:f>D.7!$C$8:$C$11</c:f>
              <c:numCache>
                <c:formatCode>#,##0</c:formatCode>
                <c:ptCount val="4"/>
                <c:pt idx="0">
                  <c:v>36.85</c:v>
                </c:pt>
                <c:pt idx="1">
                  <c:v>953.23</c:v>
                </c:pt>
                <c:pt idx="2">
                  <c:v>229.94</c:v>
                </c:pt>
                <c:pt idx="3">
                  <c:v>88.07</c:v>
                </c:pt>
              </c:numCache>
            </c:numRef>
          </c:val>
        </c:ser>
        <c:ser>
          <c:idx val="1"/>
          <c:order val="1"/>
          <c:tx>
            <c:strRef>
              <c:f>D.7!$D$7</c:f>
              <c:strCache>
                <c:ptCount val="1"/>
                <c:pt idx="0">
                  <c:v>Ingeniería y Tecnología</c:v>
                </c:pt>
              </c:strCache>
            </c:strRef>
          </c:tx>
          <c:invertIfNegative val="0"/>
          <c:cat>
            <c:strRef>
              <c:f>D.7!$B$8:$B$11</c:f>
              <c:strCache>
                <c:ptCount val="4"/>
                <c:pt idx="0">
                  <c:v>Estado</c:v>
                </c:pt>
                <c:pt idx="1">
                  <c:v>Ed. Superior</c:v>
                </c:pt>
                <c:pt idx="2">
                  <c:v>IPSFL</c:v>
                </c:pt>
                <c:pt idx="3">
                  <c:v>Empresas</c:v>
                </c:pt>
              </c:strCache>
            </c:strRef>
          </c:cat>
          <c:val>
            <c:numRef>
              <c:f>D.7!$D$8:$D$11</c:f>
              <c:numCache>
                <c:formatCode>#,##0</c:formatCode>
                <c:ptCount val="4"/>
                <c:pt idx="0">
                  <c:v>102.83</c:v>
                </c:pt>
                <c:pt idx="1">
                  <c:v>756.36</c:v>
                </c:pt>
                <c:pt idx="2">
                  <c:v>139.4</c:v>
                </c:pt>
                <c:pt idx="3">
                  <c:v>952.17</c:v>
                </c:pt>
              </c:numCache>
            </c:numRef>
          </c:val>
        </c:ser>
        <c:ser>
          <c:idx val="2"/>
          <c:order val="2"/>
          <c:tx>
            <c:strRef>
              <c:f>D.7!$E$7</c:f>
              <c:strCache>
                <c:ptCount val="1"/>
                <c:pt idx="0">
                  <c:v>Ciencias Médicas y de Salud</c:v>
                </c:pt>
              </c:strCache>
            </c:strRef>
          </c:tx>
          <c:invertIfNegative val="0"/>
          <c:cat>
            <c:strRef>
              <c:f>D.7!$B$8:$B$11</c:f>
              <c:strCache>
                <c:ptCount val="4"/>
                <c:pt idx="0">
                  <c:v>Estado</c:v>
                </c:pt>
                <c:pt idx="1">
                  <c:v>Ed. Superior</c:v>
                </c:pt>
                <c:pt idx="2">
                  <c:v>IPSFL</c:v>
                </c:pt>
                <c:pt idx="3">
                  <c:v>Empresas</c:v>
                </c:pt>
              </c:strCache>
            </c:strRef>
          </c:cat>
          <c:val>
            <c:numRef>
              <c:f>D.7!$E$8:$E$11</c:f>
              <c:numCache>
                <c:formatCode>#,##0</c:formatCode>
                <c:ptCount val="4"/>
                <c:pt idx="0">
                  <c:v>41.85</c:v>
                </c:pt>
                <c:pt idx="1">
                  <c:v>490.99</c:v>
                </c:pt>
                <c:pt idx="2">
                  <c:v>20.92</c:v>
                </c:pt>
                <c:pt idx="3">
                  <c:v>195.5</c:v>
                </c:pt>
              </c:numCache>
            </c:numRef>
          </c:val>
        </c:ser>
        <c:ser>
          <c:idx val="3"/>
          <c:order val="3"/>
          <c:tx>
            <c:strRef>
              <c:f>D.7!$F$7</c:f>
              <c:strCache>
                <c:ptCount val="1"/>
                <c:pt idx="0">
                  <c:v>Ciencias Agrícolas</c:v>
                </c:pt>
              </c:strCache>
            </c:strRef>
          </c:tx>
          <c:invertIfNegative val="0"/>
          <c:cat>
            <c:strRef>
              <c:f>D.7!$B$8:$B$11</c:f>
              <c:strCache>
                <c:ptCount val="4"/>
                <c:pt idx="0">
                  <c:v>Estado</c:v>
                </c:pt>
                <c:pt idx="1">
                  <c:v>Ed. Superior</c:v>
                </c:pt>
                <c:pt idx="2">
                  <c:v>IPSFL</c:v>
                </c:pt>
                <c:pt idx="3">
                  <c:v>Empresas</c:v>
                </c:pt>
              </c:strCache>
            </c:strRef>
          </c:cat>
          <c:val>
            <c:numRef>
              <c:f>D.7!$F$8:$F$11</c:f>
              <c:numCache>
                <c:formatCode>#,##0</c:formatCode>
                <c:ptCount val="4"/>
                <c:pt idx="0">
                  <c:v>57.36</c:v>
                </c:pt>
                <c:pt idx="1">
                  <c:v>259.95999999999998</c:v>
                </c:pt>
                <c:pt idx="2">
                  <c:v>288.54000000000002</c:v>
                </c:pt>
                <c:pt idx="3">
                  <c:v>157.34</c:v>
                </c:pt>
              </c:numCache>
            </c:numRef>
          </c:val>
        </c:ser>
        <c:ser>
          <c:idx val="4"/>
          <c:order val="4"/>
          <c:tx>
            <c:strRef>
              <c:f>D.7!$G$7</c:f>
              <c:strCache>
                <c:ptCount val="1"/>
                <c:pt idx="0">
                  <c:v>Ciencias Sociales</c:v>
                </c:pt>
              </c:strCache>
            </c:strRef>
          </c:tx>
          <c:invertIfNegative val="0"/>
          <c:cat>
            <c:strRef>
              <c:f>D.7!$B$8:$B$11</c:f>
              <c:strCache>
                <c:ptCount val="4"/>
                <c:pt idx="0">
                  <c:v>Estado</c:v>
                </c:pt>
                <c:pt idx="1">
                  <c:v>Ed. Superior</c:v>
                </c:pt>
                <c:pt idx="2">
                  <c:v>IPSFL</c:v>
                </c:pt>
                <c:pt idx="3">
                  <c:v>Empresas</c:v>
                </c:pt>
              </c:strCache>
            </c:strRef>
          </c:cat>
          <c:val>
            <c:numRef>
              <c:f>D.7!$G$8:$G$11</c:f>
              <c:numCache>
                <c:formatCode>#,##0</c:formatCode>
                <c:ptCount val="4"/>
                <c:pt idx="0">
                  <c:v>190.12</c:v>
                </c:pt>
                <c:pt idx="1">
                  <c:v>598.67999999999995</c:v>
                </c:pt>
                <c:pt idx="2">
                  <c:v>56.06</c:v>
                </c:pt>
                <c:pt idx="3">
                  <c:v>27.1</c:v>
                </c:pt>
              </c:numCache>
            </c:numRef>
          </c:val>
        </c:ser>
        <c:ser>
          <c:idx val="5"/>
          <c:order val="5"/>
          <c:tx>
            <c:strRef>
              <c:f>D.7!$H$7</c:f>
              <c:strCache>
                <c:ptCount val="1"/>
                <c:pt idx="0">
                  <c:v>Humanidades</c:v>
                </c:pt>
              </c:strCache>
            </c:strRef>
          </c:tx>
          <c:invertIfNegative val="0"/>
          <c:cat>
            <c:strRef>
              <c:f>D.7!$B$8:$B$11</c:f>
              <c:strCache>
                <c:ptCount val="4"/>
                <c:pt idx="0">
                  <c:v>Estado</c:v>
                </c:pt>
                <c:pt idx="1">
                  <c:v>Ed. Superior</c:v>
                </c:pt>
                <c:pt idx="2">
                  <c:v>IPSFL</c:v>
                </c:pt>
                <c:pt idx="3">
                  <c:v>Empresas</c:v>
                </c:pt>
              </c:strCache>
            </c:strRef>
          </c:cat>
          <c:val>
            <c:numRef>
              <c:f>D.7!$H$8:$H$11</c:f>
              <c:numCache>
                <c:formatCode>#,##0</c:formatCode>
                <c:ptCount val="4"/>
                <c:pt idx="0">
                  <c:v>8.66</c:v>
                </c:pt>
                <c:pt idx="1">
                  <c:v>211.71</c:v>
                </c:pt>
                <c:pt idx="2">
                  <c:v>0</c:v>
                </c:pt>
                <c:pt idx="3">
                  <c:v>27.86</c:v>
                </c:pt>
              </c:numCache>
            </c:numRef>
          </c:val>
        </c:ser>
        <c:dLbls>
          <c:showLegendKey val="0"/>
          <c:showVal val="0"/>
          <c:showCatName val="0"/>
          <c:showSerName val="0"/>
          <c:showPercent val="0"/>
          <c:showBubbleSize val="0"/>
        </c:dLbls>
        <c:gapWidth val="150"/>
        <c:axId val="214088464"/>
        <c:axId val="214089024"/>
      </c:barChart>
      <c:catAx>
        <c:axId val="214088464"/>
        <c:scaling>
          <c:orientation val="minMax"/>
        </c:scaling>
        <c:delete val="0"/>
        <c:axPos val="b"/>
        <c:numFmt formatCode="General" sourceLinked="0"/>
        <c:majorTickMark val="out"/>
        <c:minorTickMark val="none"/>
        <c:tickLblPos val="nextTo"/>
        <c:crossAx val="214089024"/>
        <c:crosses val="autoZero"/>
        <c:auto val="1"/>
        <c:lblAlgn val="ctr"/>
        <c:lblOffset val="100"/>
        <c:noMultiLvlLbl val="0"/>
      </c:catAx>
      <c:valAx>
        <c:axId val="214089024"/>
        <c:scaling>
          <c:orientation val="minMax"/>
        </c:scaling>
        <c:delete val="0"/>
        <c:axPos val="l"/>
        <c:majorGridlines>
          <c:spPr>
            <a:ln>
              <a:solidFill>
                <a:schemeClr val="bg1"/>
              </a:solidFill>
            </a:ln>
          </c:spPr>
        </c:majorGridlines>
        <c:numFmt formatCode="#,##0" sourceLinked="1"/>
        <c:majorTickMark val="out"/>
        <c:minorTickMark val="none"/>
        <c:tickLblPos val="nextTo"/>
        <c:crossAx val="214088464"/>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Porcentaje Mujeres Según Ocupación </a:t>
            </a:r>
          </a:p>
          <a:p>
            <a:pPr>
              <a:defRPr sz="1600"/>
            </a:pPr>
            <a:r>
              <a:rPr lang="es-CL" sz="1600"/>
              <a:t>(Promedio Mensual Anual, 2013)</a:t>
            </a:r>
          </a:p>
        </c:rich>
      </c:tx>
      <c:layout>
        <c:manualLayout>
          <c:xMode val="edge"/>
          <c:yMode val="edge"/>
          <c:x val="0.21320559930008748"/>
          <c:y val="2.7777777777777776E-2"/>
        </c:manualLayout>
      </c:layout>
      <c:overlay val="0"/>
    </c:title>
    <c:autoTitleDeleted val="0"/>
    <c:plotArea>
      <c:layout/>
      <c:barChart>
        <c:barDir val="bar"/>
        <c:grouping val="clustered"/>
        <c:varyColors val="0"/>
        <c:ser>
          <c:idx val="0"/>
          <c:order val="0"/>
          <c:tx>
            <c:strRef>
              <c:f>D.8!$B$25</c:f>
              <c:strCache>
                <c:ptCount val="1"/>
                <c:pt idx="0">
                  <c:v>Estado</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D.8!$C$33:$E$33</c:f>
              <c:strCache>
                <c:ptCount val="3"/>
                <c:pt idx="0">
                  <c:v>Investigadores</c:v>
                </c:pt>
                <c:pt idx="1">
                  <c:v>Técnicos y Personal Asimilado</c:v>
                </c:pt>
                <c:pt idx="2">
                  <c:v>Otro Personal de Apoyo</c:v>
                </c:pt>
              </c:strCache>
            </c:strRef>
          </c:cat>
          <c:val>
            <c:numRef>
              <c:f>D.8!$C$25:$E$25</c:f>
              <c:numCache>
                <c:formatCode>0%</c:formatCode>
                <c:ptCount val="3"/>
                <c:pt idx="0">
                  <c:v>0.44647620627220075</c:v>
                </c:pt>
                <c:pt idx="1">
                  <c:v>0.42158033961942148</c:v>
                </c:pt>
                <c:pt idx="2">
                  <c:v>0.57708386116037502</c:v>
                </c:pt>
              </c:numCache>
            </c:numRef>
          </c:val>
        </c:ser>
        <c:ser>
          <c:idx val="1"/>
          <c:order val="1"/>
          <c:tx>
            <c:strRef>
              <c:f>D.8!$B$26</c:f>
              <c:strCache>
                <c:ptCount val="1"/>
                <c:pt idx="0">
                  <c:v>Ed. Superior</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D.8!$C$33:$E$33</c:f>
              <c:strCache>
                <c:ptCount val="3"/>
                <c:pt idx="0">
                  <c:v>Investigadores</c:v>
                </c:pt>
                <c:pt idx="1">
                  <c:v>Técnicos y Personal Asimilado</c:v>
                </c:pt>
                <c:pt idx="2">
                  <c:v>Otro Personal de Apoyo</c:v>
                </c:pt>
              </c:strCache>
            </c:strRef>
          </c:cat>
          <c:val>
            <c:numRef>
              <c:f>D.8!$C$26:$E$26</c:f>
              <c:numCache>
                <c:formatCode>0%</c:formatCode>
                <c:ptCount val="3"/>
                <c:pt idx="0">
                  <c:v>0.33237405338338089</c:v>
                </c:pt>
                <c:pt idx="1">
                  <c:v>0.51044165638369166</c:v>
                </c:pt>
                <c:pt idx="2">
                  <c:v>0.5787103916618288</c:v>
                </c:pt>
              </c:numCache>
            </c:numRef>
          </c:val>
        </c:ser>
        <c:ser>
          <c:idx val="2"/>
          <c:order val="2"/>
          <c:tx>
            <c:strRef>
              <c:f>D.8!$B$27</c:f>
              <c:strCache>
                <c:ptCount val="1"/>
                <c:pt idx="0">
                  <c:v>IPSFL</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D.8!$C$33:$E$33</c:f>
              <c:strCache>
                <c:ptCount val="3"/>
                <c:pt idx="0">
                  <c:v>Investigadores</c:v>
                </c:pt>
                <c:pt idx="1">
                  <c:v>Técnicos y Personal Asimilado</c:v>
                </c:pt>
                <c:pt idx="2">
                  <c:v>Otro Personal de Apoyo</c:v>
                </c:pt>
              </c:strCache>
            </c:strRef>
          </c:cat>
          <c:val>
            <c:numRef>
              <c:f>D.8!$C$27:$E$27</c:f>
              <c:numCache>
                <c:formatCode>0%</c:formatCode>
                <c:ptCount val="3"/>
                <c:pt idx="0">
                  <c:v>0.38375976034965376</c:v>
                </c:pt>
                <c:pt idx="1">
                  <c:v>0.54513161166566027</c:v>
                </c:pt>
                <c:pt idx="2">
                  <c:v>0.34313854523120119</c:v>
                </c:pt>
              </c:numCache>
            </c:numRef>
          </c:val>
        </c:ser>
        <c:ser>
          <c:idx val="3"/>
          <c:order val="3"/>
          <c:tx>
            <c:strRef>
              <c:f>D.8!$B$28</c:f>
              <c:strCache>
                <c:ptCount val="1"/>
                <c:pt idx="0">
                  <c:v>Empresas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D.8!$C$33:$E$33</c:f>
              <c:strCache>
                <c:ptCount val="3"/>
                <c:pt idx="0">
                  <c:v>Investigadores</c:v>
                </c:pt>
                <c:pt idx="1">
                  <c:v>Técnicos y Personal Asimilado</c:v>
                </c:pt>
                <c:pt idx="2">
                  <c:v>Otro Personal de Apoyo</c:v>
                </c:pt>
              </c:strCache>
            </c:strRef>
          </c:cat>
          <c:val>
            <c:numRef>
              <c:f>D.8!$C$28:$E$28</c:f>
              <c:numCache>
                <c:formatCode>0%</c:formatCode>
                <c:ptCount val="3"/>
                <c:pt idx="0">
                  <c:v>0.32703246696420757</c:v>
                </c:pt>
                <c:pt idx="1">
                  <c:v>0.33768337088431177</c:v>
                </c:pt>
                <c:pt idx="2">
                  <c:v>0.3512553073657006</c:v>
                </c:pt>
              </c:numCache>
            </c:numRef>
          </c:val>
        </c:ser>
        <c:dLbls>
          <c:dLblPos val="outEnd"/>
          <c:showLegendKey val="0"/>
          <c:showVal val="1"/>
          <c:showCatName val="0"/>
          <c:showSerName val="0"/>
          <c:showPercent val="0"/>
          <c:showBubbleSize val="0"/>
        </c:dLbls>
        <c:gapWidth val="150"/>
        <c:axId val="214093504"/>
        <c:axId val="214094064"/>
      </c:barChart>
      <c:catAx>
        <c:axId val="214093504"/>
        <c:scaling>
          <c:orientation val="minMax"/>
        </c:scaling>
        <c:delete val="0"/>
        <c:axPos val="l"/>
        <c:numFmt formatCode="General" sourceLinked="0"/>
        <c:majorTickMark val="out"/>
        <c:minorTickMark val="none"/>
        <c:tickLblPos val="nextTo"/>
        <c:crossAx val="214094064"/>
        <c:crosses val="autoZero"/>
        <c:auto val="1"/>
        <c:lblAlgn val="ctr"/>
        <c:lblOffset val="100"/>
        <c:noMultiLvlLbl val="0"/>
      </c:catAx>
      <c:valAx>
        <c:axId val="214094064"/>
        <c:scaling>
          <c:orientation val="minMax"/>
          <c:max val="0.60000000000000009"/>
        </c:scaling>
        <c:delete val="0"/>
        <c:axPos val="b"/>
        <c:majorGridlines>
          <c:spPr>
            <a:ln>
              <a:solidFill>
                <a:schemeClr val="bg1"/>
              </a:solidFill>
            </a:ln>
          </c:spPr>
        </c:majorGridlines>
        <c:numFmt formatCode="0%" sourceLinked="1"/>
        <c:majorTickMark val="out"/>
        <c:minorTickMark val="none"/>
        <c:tickLblPos val="nextTo"/>
        <c:crossAx val="214093504"/>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Porcentaje Mujeres Según Ocupación </a:t>
            </a:r>
          </a:p>
          <a:p>
            <a:pPr>
              <a:defRPr sz="1600"/>
            </a:pPr>
            <a:r>
              <a:rPr lang="es-CL" sz="1600"/>
              <a:t>(JCE, 2013)</a:t>
            </a:r>
          </a:p>
        </c:rich>
      </c:tx>
      <c:layout>
        <c:manualLayout>
          <c:xMode val="edge"/>
          <c:yMode val="edge"/>
          <c:x val="0.21320559930008748"/>
          <c:y val="2.7777777777777776E-2"/>
        </c:manualLayout>
      </c:layout>
      <c:overlay val="0"/>
    </c:title>
    <c:autoTitleDeleted val="0"/>
    <c:plotArea>
      <c:layout/>
      <c:barChart>
        <c:barDir val="bar"/>
        <c:grouping val="clustered"/>
        <c:varyColors val="0"/>
        <c:ser>
          <c:idx val="0"/>
          <c:order val="0"/>
          <c:tx>
            <c:strRef>
              <c:f>D.8!$B$34</c:f>
              <c:strCache>
                <c:ptCount val="1"/>
                <c:pt idx="0">
                  <c:v>Estado</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D.8!$C$33:$E$33</c:f>
              <c:strCache>
                <c:ptCount val="3"/>
                <c:pt idx="0">
                  <c:v>Investigadores</c:v>
                </c:pt>
                <c:pt idx="1">
                  <c:v>Técnicos y Personal Asimilado</c:v>
                </c:pt>
                <c:pt idx="2">
                  <c:v>Otro Personal de Apoyo</c:v>
                </c:pt>
              </c:strCache>
            </c:strRef>
          </c:cat>
          <c:val>
            <c:numRef>
              <c:f>D.8!$C$34:$E$34</c:f>
              <c:numCache>
                <c:formatCode>0%</c:formatCode>
                <c:ptCount val="3"/>
                <c:pt idx="0">
                  <c:v>0.44382754129823837</c:v>
                </c:pt>
                <c:pt idx="1">
                  <c:v>0.43119201076563496</c:v>
                </c:pt>
                <c:pt idx="2">
                  <c:v>0.4724194429273621</c:v>
                </c:pt>
              </c:numCache>
            </c:numRef>
          </c:val>
        </c:ser>
        <c:ser>
          <c:idx val="1"/>
          <c:order val="1"/>
          <c:tx>
            <c:strRef>
              <c:f>D.8!$B$35</c:f>
              <c:strCache>
                <c:ptCount val="1"/>
                <c:pt idx="0">
                  <c:v>Ed. Superior</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D.8!$C$33:$E$33</c:f>
              <c:strCache>
                <c:ptCount val="3"/>
                <c:pt idx="0">
                  <c:v>Investigadores</c:v>
                </c:pt>
                <c:pt idx="1">
                  <c:v>Técnicos y Personal Asimilado</c:v>
                </c:pt>
                <c:pt idx="2">
                  <c:v>Otro Personal de Apoyo</c:v>
                </c:pt>
              </c:strCache>
            </c:strRef>
          </c:cat>
          <c:val>
            <c:numRef>
              <c:f>D.8!$C$35:$E$35</c:f>
              <c:numCache>
                <c:formatCode>0%</c:formatCode>
                <c:ptCount val="3"/>
                <c:pt idx="0">
                  <c:v>0.33550191840291049</c:v>
                </c:pt>
                <c:pt idx="1">
                  <c:v>0.5065132630754674</c:v>
                </c:pt>
                <c:pt idx="2">
                  <c:v>0.57096129760167269</c:v>
                </c:pt>
              </c:numCache>
            </c:numRef>
          </c:val>
        </c:ser>
        <c:ser>
          <c:idx val="2"/>
          <c:order val="2"/>
          <c:tx>
            <c:strRef>
              <c:f>D.8!$B$36</c:f>
              <c:strCache>
                <c:ptCount val="1"/>
                <c:pt idx="0">
                  <c:v>IPSFL</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D.8!$C$33:$E$33</c:f>
              <c:strCache>
                <c:ptCount val="3"/>
                <c:pt idx="0">
                  <c:v>Investigadores</c:v>
                </c:pt>
                <c:pt idx="1">
                  <c:v>Técnicos y Personal Asimilado</c:v>
                </c:pt>
                <c:pt idx="2">
                  <c:v>Otro Personal de Apoyo</c:v>
                </c:pt>
              </c:strCache>
            </c:strRef>
          </c:cat>
          <c:val>
            <c:numRef>
              <c:f>D.8!$C$36:$E$36</c:f>
              <c:numCache>
                <c:formatCode>0%</c:formatCode>
                <c:ptCount val="3"/>
                <c:pt idx="0">
                  <c:v>0.38918448160899205</c:v>
                </c:pt>
                <c:pt idx="1">
                  <c:v>0.52868319663412677</c:v>
                </c:pt>
                <c:pt idx="2">
                  <c:v>0.37625436915097527</c:v>
                </c:pt>
              </c:numCache>
            </c:numRef>
          </c:val>
        </c:ser>
        <c:ser>
          <c:idx val="3"/>
          <c:order val="3"/>
          <c:tx>
            <c:strRef>
              <c:f>D.8!$B$37</c:f>
              <c:strCache>
                <c:ptCount val="1"/>
                <c:pt idx="0">
                  <c:v>Empresas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D.8!$C$33:$E$33</c:f>
              <c:strCache>
                <c:ptCount val="3"/>
                <c:pt idx="0">
                  <c:v>Investigadores</c:v>
                </c:pt>
                <c:pt idx="1">
                  <c:v>Técnicos y Personal Asimilado</c:v>
                </c:pt>
                <c:pt idx="2">
                  <c:v>Otro Personal de Apoyo</c:v>
                </c:pt>
              </c:strCache>
            </c:strRef>
          </c:cat>
          <c:val>
            <c:numRef>
              <c:f>D.8!$C$37:$E$37</c:f>
              <c:numCache>
                <c:formatCode>0%</c:formatCode>
                <c:ptCount val="3"/>
                <c:pt idx="0">
                  <c:v>0.33117407788512671</c:v>
                </c:pt>
                <c:pt idx="1">
                  <c:v>0.35209304628968013</c:v>
                </c:pt>
                <c:pt idx="2">
                  <c:v>0.36520488198211409</c:v>
                </c:pt>
              </c:numCache>
            </c:numRef>
          </c:val>
        </c:ser>
        <c:dLbls>
          <c:dLblPos val="outEnd"/>
          <c:showLegendKey val="0"/>
          <c:showVal val="1"/>
          <c:showCatName val="0"/>
          <c:showSerName val="0"/>
          <c:showPercent val="0"/>
          <c:showBubbleSize val="0"/>
        </c:dLbls>
        <c:gapWidth val="150"/>
        <c:axId val="214853792"/>
        <c:axId val="214854352"/>
      </c:barChart>
      <c:catAx>
        <c:axId val="214853792"/>
        <c:scaling>
          <c:orientation val="minMax"/>
        </c:scaling>
        <c:delete val="0"/>
        <c:axPos val="l"/>
        <c:numFmt formatCode="General" sourceLinked="0"/>
        <c:majorTickMark val="out"/>
        <c:minorTickMark val="none"/>
        <c:tickLblPos val="nextTo"/>
        <c:crossAx val="214854352"/>
        <c:crosses val="autoZero"/>
        <c:auto val="1"/>
        <c:lblAlgn val="ctr"/>
        <c:lblOffset val="100"/>
        <c:noMultiLvlLbl val="0"/>
      </c:catAx>
      <c:valAx>
        <c:axId val="214854352"/>
        <c:scaling>
          <c:orientation val="minMax"/>
        </c:scaling>
        <c:delete val="0"/>
        <c:axPos val="b"/>
        <c:majorGridlines>
          <c:spPr>
            <a:ln>
              <a:solidFill>
                <a:schemeClr val="bg1"/>
              </a:solidFill>
            </a:ln>
          </c:spPr>
        </c:majorGridlines>
        <c:numFmt formatCode="0%" sourceLinked="1"/>
        <c:majorTickMark val="out"/>
        <c:minorTickMark val="none"/>
        <c:tickLblPos val="nextTo"/>
        <c:crossAx val="214853792"/>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n-US" sz="1600"/>
              <a:t>Porcentaje Mujeres Según Nivel de Titulación Formal (Promedio Mensual Anual, 2013)</a:t>
            </a:r>
          </a:p>
        </c:rich>
      </c:tx>
      <c:overlay val="0"/>
    </c:title>
    <c:autoTitleDeleted val="0"/>
    <c:plotArea>
      <c:layout/>
      <c:barChart>
        <c:barDir val="bar"/>
        <c:grouping val="clustered"/>
        <c:varyColors val="0"/>
        <c:ser>
          <c:idx val="0"/>
          <c:order val="0"/>
          <c:tx>
            <c:strRef>
              <c:f>D.9!$B$25</c:f>
              <c:strCache>
                <c:ptCount val="1"/>
                <c:pt idx="0">
                  <c:v>Estado</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D.9!$C$24:$G$24</c:f>
              <c:strCache>
                <c:ptCount val="5"/>
                <c:pt idx="0">
                  <c:v>Doctorado</c:v>
                </c:pt>
                <c:pt idx="1">
                  <c:v>Magister</c:v>
                </c:pt>
                <c:pt idx="2">
                  <c:v>Profesional y/o Licenciado</c:v>
                </c:pt>
                <c:pt idx="3">
                  <c:v>Técnico Superior</c:v>
                </c:pt>
                <c:pt idx="4">
                  <c:v>Otros</c:v>
                </c:pt>
              </c:strCache>
            </c:strRef>
          </c:cat>
          <c:val>
            <c:numRef>
              <c:f>D.9!$C$25:$G$25</c:f>
              <c:numCache>
                <c:formatCode>0%</c:formatCode>
                <c:ptCount val="5"/>
                <c:pt idx="0">
                  <c:v>0.28567585743106927</c:v>
                </c:pt>
                <c:pt idx="1">
                  <c:v>0.50820509080300491</c:v>
                </c:pt>
                <c:pt idx="2">
                  <c:v>0.44398474478155747</c:v>
                </c:pt>
                <c:pt idx="3">
                  <c:v>0.39609854382269438</c:v>
                </c:pt>
                <c:pt idx="4">
                  <c:v>0.68368934785683977</c:v>
                </c:pt>
              </c:numCache>
            </c:numRef>
          </c:val>
        </c:ser>
        <c:ser>
          <c:idx val="1"/>
          <c:order val="1"/>
          <c:tx>
            <c:strRef>
              <c:f>D.9!$B$26</c:f>
              <c:strCache>
                <c:ptCount val="1"/>
                <c:pt idx="0">
                  <c:v>Ed. Superior</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D.9!$C$24:$G$24</c:f>
              <c:strCache>
                <c:ptCount val="5"/>
                <c:pt idx="0">
                  <c:v>Doctorado</c:v>
                </c:pt>
                <c:pt idx="1">
                  <c:v>Magister</c:v>
                </c:pt>
                <c:pt idx="2">
                  <c:v>Profesional y/o Licenciado</c:v>
                </c:pt>
                <c:pt idx="3">
                  <c:v>Técnico Superior</c:v>
                </c:pt>
                <c:pt idx="4">
                  <c:v>Otros</c:v>
                </c:pt>
              </c:strCache>
            </c:strRef>
          </c:cat>
          <c:val>
            <c:numRef>
              <c:f>D.9!$C$26:$G$26</c:f>
              <c:numCache>
                <c:formatCode>0%</c:formatCode>
                <c:ptCount val="5"/>
                <c:pt idx="0">
                  <c:v>0.29288645782722489</c:v>
                </c:pt>
                <c:pt idx="1">
                  <c:v>0.44921833028902985</c:v>
                </c:pt>
                <c:pt idx="2">
                  <c:v>0.48937115836384465</c:v>
                </c:pt>
                <c:pt idx="3">
                  <c:v>0.56263995765644714</c:v>
                </c:pt>
                <c:pt idx="4">
                  <c:v>0.5657739248811201</c:v>
                </c:pt>
              </c:numCache>
            </c:numRef>
          </c:val>
        </c:ser>
        <c:ser>
          <c:idx val="2"/>
          <c:order val="2"/>
          <c:tx>
            <c:strRef>
              <c:f>D.9!$B$27</c:f>
              <c:strCache>
                <c:ptCount val="1"/>
                <c:pt idx="0">
                  <c:v>IPSFL</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D.9!$C$24:$G$24</c:f>
              <c:strCache>
                <c:ptCount val="5"/>
                <c:pt idx="0">
                  <c:v>Doctorado</c:v>
                </c:pt>
                <c:pt idx="1">
                  <c:v>Magister</c:v>
                </c:pt>
                <c:pt idx="2">
                  <c:v>Profesional y/o Licenciado</c:v>
                </c:pt>
                <c:pt idx="3">
                  <c:v>Técnico Superior</c:v>
                </c:pt>
                <c:pt idx="4">
                  <c:v>Otros</c:v>
                </c:pt>
              </c:strCache>
            </c:strRef>
          </c:cat>
          <c:val>
            <c:numRef>
              <c:f>D.9!$C$27:$G$27</c:f>
              <c:numCache>
                <c:formatCode>0%</c:formatCode>
                <c:ptCount val="5"/>
                <c:pt idx="0">
                  <c:v>0.33381038704958177</c:v>
                </c:pt>
                <c:pt idx="1">
                  <c:v>0.36446398436806104</c:v>
                </c:pt>
                <c:pt idx="2">
                  <c:v>0.4924834380839137</c:v>
                </c:pt>
                <c:pt idx="3">
                  <c:v>0.55805725313605659</c:v>
                </c:pt>
                <c:pt idx="4">
                  <c:v>0.32324543610547668</c:v>
                </c:pt>
              </c:numCache>
            </c:numRef>
          </c:val>
        </c:ser>
        <c:ser>
          <c:idx val="3"/>
          <c:order val="3"/>
          <c:tx>
            <c:strRef>
              <c:f>D.9!$B$28</c:f>
              <c:strCache>
                <c:ptCount val="1"/>
                <c:pt idx="0">
                  <c:v>Empresas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D.9!$C$24:$G$24</c:f>
              <c:strCache>
                <c:ptCount val="5"/>
                <c:pt idx="0">
                  <c:v>Doctorado</c:v>
                </c:pt>
                <c:pt idx="1">
                  <c:v>Magister</c:v>
                </c:pt>
                <c:pt idx="2">
                  <c:v>Profesional y/o Licenciado</c:v>
                </c:pt>
                <c:pt idx="3">
                  <c:v>Técnico Superior</c:v>
                </c:pt>
                <c:pt idx="4">
                  <c:v>Otros</c:v>
                </c:pt>
              </c:strCache>
            </c:strRef>
          </c:cat>
          <c:val>
            <c:numRef>
              <c:f>D.9!$C$28:$G$28</c:f>
              <c:numCache>
                <c:formatCode>0%</c:formatCode>
                <c:ptCount val="5"/>
                <c:pt idx="0">
                  <c:v>0.36141522029372497</c:v>
                </c:pt>
                <c:pt idx="1">
                  <c:v>0.27260204784425363</c:v>
                </c:pt>
                <c:pt idx="2">
                  <c:v>0.32258943643352522</c:v>
                </c:pt>
                <c:pt idx="3">
                  <c:v>0.42649540596287266</c:v>
                </c:pt>
                <c:pt idx="4">
                  <c:v>0.33031334328662704</c:v>
                </c:pt>
              </c:numCache>
            </c:numRef>
          </c:val>
        </c:ser>
        <c:dLbls>
          <c:dLblPos val="outEnd"/>
          <c:showLegendKey val="0"/>
          <c:showVal val="1"/>
          <c:showCatName val="0"/>
          <c:showSerName val="0"/>
          <c:showPercent val="0"/>
          <c:showBubbleSize val="0"/>
        </c:dLbls>
        <c:gapWidth val="150"/>
        <c:axId val="214858832"/>
        <c:axId val="214859392"/>
      </c:barChart>
      <c:catAx>
        <c:axId val="214858832"/>
        <c:scaling>
          <c:orientation val="minMax"/>
        </c:scaling>
        <c:delete val="0"/>
        <c:axPos val="l"/>
        <c:numFmt formatCode="General" sourceLinked="0"/>
        <c:majorTickMark val="out"/>
        <c:minorTickMark val="none"/>
        <c:tickLblPos val="nextTo"/>
        <c:crossAx val="214859392"/>
        <c:crosses val="autoZero"/>
        <c:auto val="1"/>
        <c:lblAlgn val="ctr"/>
        <c:lblOffset val="100"/>
        <c:noMultiLvlLbl val="0"/>
      </c:catAx>
      <c:valAx>
        <c:axId val="214859392"/>
        <c:scaling>
          <c:orientation val="minMax"/>
        </c:scaling>
        <c:delete val="0"/>
        <c:axPos val="b"/>
        <c:majorGridlines>
          <c:spPr>
            <a:ln>
              <a:solidFill>
                <a:schemeClr val="bg1"/>
              </a:solidFill>
            </a:ln>
          </c:spPr>
        </c:majorGridlines>
        <c:numFmt formatCode="0%" sourceLinked="1"/>
        <c:majorTickMark val="out"/>
        <c:minorTickMark val="none"/>
        <c:tickLblPos val="nextTo"/>
        <c:crossAx val="214858832"/>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600"/>
            </a:pPr>
            <a:r>
              <a:rPr lang="en-US" sz="1600"/>
              <a:t>Personal I+D por Cada Mil Trabajadores 2012 (2013 Para Chile)</a:t>
            </a:r>
          </a:p>
        </c:rich>
      </c:tx>
      <c:layout>
        <c:manualLayout>
          <c:xMode val="edge"/>
          <c:yMode val="edge"/>
          <c:x val="0.12317544922269331"/>
          <c:y val="8.3333319663169338E-3"/>
        </c:manualLayout>
      </c:layout>
      <c:overlay val="0"/>
    </c:title>
    <c:autoTitleDeleted val="0"/>
    <c:plotArea>
      <c:layout>
        <c:manualLayout>
          <c:layoutTarget val="inner"/>
          <c:xMode val="edge"/>
          <c:yMode val="edge"/>
          <c:x val="0.15328046716053984"/>
          <c:y val="7.4672723971009838E-2"/>
          <c:w val="0.82046734690708034"/>
          <c:h val="0.8669117672388833"/>
        </c:manualLayout>
      </c:layout>
      <c:barChart>
        <c:barDir val="bar"/>
        <c:grouping val="clustered"/>
        <c:varyColors val="0"/>
        <c:ser>
          <c:idx val="0"/>
          <c:order val="0"/>
          <c:invertIfNegative val="0"/>
          <c:dPt>
            <c:idx val="0"/>
            <c:invertIfNegative val="0"/>
            <c:bubble3D val="0"/>
            <c:spPr>
              <a:solidFill>
                <a:schemeClr val="accent6"/>
              </a:solidFill>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dPt>
          <c:dPt>
            <c:idx val="11"/>
            <c:invertIfNegative val="0"/>
            <c:bubble3D val="0"/>
          </c:dPt>
          <c:dPt>
            <c:idx val="12"/>
            <c:invertIfNegative val="0"/>
            <c:bubble3D val="0"/>
          </c:dPt>
          <c:dPt>
            <c:idx val="13"/>
            <c:invertIfNegative val="0"/>
            <c:bubble3D val="0"/>
            <c:spPr>
              <a:solidFill>
                <a:schemeClr val="accent6"/>
              </a:solidFill>
            </c:spPr>
          </c:dPt>
          <c:dPt>
            <c:idx val="14"/>
            <c:invertIfNegative val="0"/>
            <c:bubble3D val="0"/>
          </c:dPt>
          <c:dPt>
            <c:idx val="15"/>
            <c:invertIfNegative val="0"/>
            <c:bubble3D val="0"/>
          </c:dPt>
          <c:dPt>
            <c:idx val="16"/>
            <c:invertIfNegative val="0"/>
            <c:bubble3D val="0"/>
          </c:dPt>
          <c:dPt>
            <c:idx val="17"/>
            <c:invertIfNegative val="0"/>
            <c:bubble3D val="0"/>
          </c:dPt>
          <c:dPt>
            <c:idx val="18"/>
            <c:invertIfNegative val="0"/>
            <c:bubble3D val="0"/>
          </c:dPt>
          <c:dPt>
            <c:idx val="19"/>
            <c:invertIfNegative val="0"/>
            <c:bubble3D val="0"/>
          </c:dPt>
          <c:dPt>
            <c:idx val="20"/>
            <c:invertIfNegative val="0"/>
            <c:bubble3D val="0"/>
            <c:spPr>
              <a:solidFill>
                <a:schemeClr val="accent1"/>
              </a:solidFill>
              <a:ln>
                <a:solidFill>
                  <a:schemeClr val="accent1"/>
                </a:solidFill>
              </a:ln>
            </c:spPr>
          </c:dPt>
          <c:dPt>
            <c:idx val="21"/>
            <c:invertIfNegative val="0"/>
            <c:bubble3D val="0"/>
          </c:dPt>
          <c:dPt>
            <c:idx val="22"/>
            <c:invertIfNegative val="0"/>
            <c:bubble3D val="0"/>
          </c:dPt>
          <c:dPt>
            <c:idx val="23"/>
            <c:invertIfNegative val="0"/>
            <c:bubble3D val="0"/>
          </c:dPt>
          <c:dPt>
            <c:idx val="24"/>
            <c:invertIfNegative val="0"/>
            <c:bubble3D val="0"/>
          </c:dPt>
          <c:dPt>
            <c:idx val="25"/>
            <c:invertIfNegative val="0"/>
            <c:bubble3D val="0"/>
          </c:dPt>
          <c:dPt>
            <c:idx val="26"/>
            <c:invertIfNegative val="0"/>
            <c:bubble3D val="0"/>
            <c:spPr>
              <a:solidFill>
                <a:schemeClr val="accent6"/>
              </a:solidFill>
            </c:spPr>
          </c:dPt>
          <c:dPt>
            <c:idx val="27"/>
            <c:invertIfNegative val="0"/>
            <c:bubble3D val="0"/>
          </c:dPt>
          <c:dPt>
            <c:idx val="28"/>
            <c:invertIfNegative val="0"/>
            <c:bubble3D val="0"/>
          </c:dPt>
          <c:dPt>
            <c:idx val="29"/>
            <c:invertIfNegative val="0"/>
            <c:bubble3D val="0"/>
          </c:dPt>
          <c:dPt>
            <c:idx val="30"/>
            <c:invertIfNegative val="0"/>
            <c:bubble3D val="0"/>
          </c:dPt>
          <c:dPt>
            <c:idx val="31"/>
            <c:invertIfNegative val="0"/>
            <c:bubble3D val="0"/>
          </c:dPt>
          <c:dPt>
            <c:idx val="32"/>
            <c:invertIfNegative val="0"/>
            <c:bubble3D val="0"/>
          </c:dPt>
          <c:dPt>
            <c:idx val="33"/>
            <c:invertIfNegative val="0"/>
            <c:bubble3D val="0"/>
          </c:dPt>
          <c:dPt>
            <c:idx val="34"/>
            <c:invertIfNegative val="0"/>
            <c:bubble3D val="0"/>
          </c:dPt>
          <c:dPt>
            <c:idx val="35"/>
            <c:invertIfNegative val="0"/>
            <c:bubble3D val="0"/>
          </c:dPt>
          <c:dPt>
            <c:idx val="36"/>
            <c:invertIfNegative val="0"/>
            <c:bubble3D val="0"/>
          </c:dPt>
          <c:dPt>
            <c:idx val="37"/>
            <c:invertIfNegative val="0"/>
            <c:bubble3D val="0"/>
          </c:dPt>
          <c:dPt>
            <c:idx val="38"/>
            <c:invertIfNegative val="0"/>
            <c:bubble3D val="0"/>
          </c:dPt>
          <c:dLbls>
            <c:dLbl>
              <c:idx val="0"/>
              <c:layout>
                <c:manualLayout>
                  <c:x val="-3.2572915136181721E-17"/>
                  <c:y val="-7.2859744990892532E-3"/>
                </c:manualLayout>
              </c:layout>
              <c:spPr>
                <a:solidFill>
                  <a:sysClr val="window" lastClr="FFFFFF"/>
                </a:solidFill>
              </c:spPr>
              <c:txPr>
                <a:bodyPr/>
                <a:lstStyle/>
                <a:p>
                  <a:pPr>
                    <a:defRPr b="1" baseline="0">
                      <a:solidFill>
                        <a:schemeClr val="accent6">
                          <a:lumMod val="75000"/>
                        </a:schemeClr>
                      </a:solidFill>
                    </a:defRPr>
                  </a:pPr>
                  <a:endParaRPr lang="es-CL"/>
                </a:p>
              </c:txPr>
              <c:showLegendKey val="0"/>
              <c:showVal val="1"/>
              <c:showCatName val="0"/>
              <c:showSerName val="0"/>
              <c:showPercent val="0"/>
              <c:showBubbleSize val="0"/>
              <c:extLst>
                <c:ext xmlns:c15="http://schemas.microsoft.com/office/drawing/2012/chart" uri="{CE6537A1-D6FC-4f65-9D91-7224C49458BB}">
                  <c15:layout/>
                </c:ext>
              </c:extLst>
            </c:dLbl>
            <c:dLbl>
              <c:idx val="13"/>
              <c:layout/>
              <c:showLegendKey val="0"/>
              <c:showVal val="1"/>
              <c:showCatName val="0"/>
              <c:showSerName val="0"/>
              <c:showPercent val="0"/>
              <c:showBubbleSize val="0"/>
              <c:extLst>
                <c:ext xmlns:c15="http://schemas.microsoft.com/office/drawing/2012/chart" uri="{CE6537A1-D6FC-4f65-9D91-7224C49458BB}">
                  <c15:layout/>
                </c:ext>
              </c:extLst>
            </c:dLbl>
            <c:dLbl>
              <c:idx val="20"/>
              <c:spPr>
                <a:solidFill>
                  <a:sysClr val="window" lastClr="FFFFFF"/>
                </a:solidFill>
              </c:spPr>
              <c:txPr>
                <a:bodyPr/>
                <a:lstStyle/>
                <a:p>
                  <a:pPr>
                    <a:defRPr b="1" baseline="0">
                      <a:solidFill>
                        <a:schemeClr val="accent6">
                          <a:lumMod val="75000"/>
                        </a:schemeClr>
                      </a:solidFill>
                    </a:defRPr>
                  </a:pPr>
                  <a:endParaRPr lang="es-CL"/>
                </a:p>
              </c:txPr>
              <c:showLegendKey val="0"/>
              <c:showVal val="0"/>
              <c:showCatName val="0"/>
              <c:showSerName val="0"/>
              <c:showPercent val="0"/>
              <c:showBubbleSize val="0"/>
            </c:dLbl>
            <c:dLbl>
              <c:idx val="26"/>
              <c:layout/>
              <c:showLegendKey val="0"/>
              <c:showVal val="1"/>
              <c:showCatName val="0"/>
              <c:showSerName val="0"/>
              <c:showPercent val="0"/>
              <c:showBubbleSize val="0"/>
              <c:extLst>
                <c:ext xmlns:c15="http://schemas.microsoft.com/office/drawing/2012/chart" uri="{CE6537A1-D6FC-4f65-9D91-7224C49458BB}">
                  <c15:layout/>
                </c:ext>
              </c:extLst>
            </c:dLbl>
            <c:dLbl>
              <c:idx val="29"/>
              <c:layout>
                <c:manualLayout>
                  <c:x val="-9.2059838895281933E-3"/>
                  <c:y val="-2.1250222541700633E-3"/>
                </c:manualLayout>
              </c:layout>
              <c:spPr>
                <a:solidFill>
                  <a:sysClr val="window" lastClr="FFFFFF"/>
                </a:solidFill>
              </c:spPr>
              <c:txPr>
                <a:bodyPr/>
                <a:lstStyle/>
                <a:p>
                  <a:pPr>
                    <a:defRPr b="1" baseline="0">
                      <a:solidFill>
                        <a:schemeClr val="accent6">
                          <a:lumMod val="75000"/>
                        </a:schemeClr>
                      </a:solidFill>
                    </a:defRPr>
                  </a:pPr>
                  <a:endParaRPr lang="es-CL"/>
                </a:p>
              </c:txPr>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baseline="0">
                    <a:solidFill>
                      <a:schemeClr val="accent6">
                        <a:lumMod val="75000"/>
                      </a:schemeClr>
                    </a:solidFill>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I.3!$B$7:$B$33</c:f>
              <c:strCache>
                <c:ptCount val="27"/>
                <c:pt idx="0">
                  <c:v>Chile (2013)</c:v>
                </c:pt>
                <c:pt idx="1">
                  <c:v>Argentina</c:v>
                </c:pt>
                <c:pt idx="2">
                  <c:v>Turquía</c:v>
                </c:pt>
                <c:pt idx="3">
                  <c:v>Polonia</c:v>
                </c:pt>
                <c:pt idx="4">
                  <c:v>Eslovaquia</c:v>
                </c:pt>
                <c:pt idx="5">
                  <c:v>Hungría</c:v>
                </c:pt>
                <c:pt idx="6">
                  <c:v>Grecia</c:v>
                </c:pt>
                <c:pt idx="7">
                  <c:v>Italia</c:v>
                </c:pt>
                <c:pt idx="8">
                  <c:v>Estonia</c:v>
                </c:pt>
                <c:pt idx="9">
                  <c:v>Reino Unido</c:v>
                </c:pt>
                <c:pt idx="10">
                  <c:v>España</c:v>
                </c:pt>
                <c:pt idx="11">
                  <c:v>República Checa</c:v>
                </c:pt>
                <c:pt idx="12">
                  <c:v>Portugal</c:v>
                </c:pt>
                <c:pt idx="13">
                  <c:v>OCDE</c:v>
                </c:pt>
                <c:pt idx="14">
                  <c:v>Irlanda</c:v>
                </c:pt>
                <c:pt idx="15">
                  <c:v>Japón</c:v>
                </c:pt>
                <c:pt idx="16">
                  <c:v>Holanda</c:v>
                </c:pt>
                <c:pt idx="17">
                  <c:v>Noruega</c:v>
                </c:pt>
                <c:pt idx="18">
                  <c:v>Alemania</c:v>
                </c:pt>
                <c:pt idx="19">
                  <c:v>Bélgica</c:v>
                </c:pt>
                <c:pt idx="20">
                  <c:v>Luxemburgo</c:v>
                </c:pt>
                <c:pt idx="21">
                  <c:v>Austria</c:v>
                </c:pt>
                <c:pt idx="22">
                  <c:v>Eslovenia</c:v>
                </c:pt>
                <c:pt idx="23">
                  <c:v>Corea del Sur</c:v>
                </c:pt>
                <c:pt idx="24">
                  <c:v>Suecia</c:v>
                </c:pt>
                <c:pt idx="25">
                  <c:v>Dinamarca</c:v>
                </c:pt>
                <c:pt idx="26">
                  <c:v>Finlandia</c:v>
                </c:pt>
              </c:strCache>
            </c:strRef>
          </c:cat>
          <c:val>
            <c:numRef>
              <c:f>I.3!$C$7:$C$33</c:f>
              <c:numCache>
                <c:formatCode>0.0</c:formatCode>
                <c:ptCount val="27"/>
                <c:pt idx="0">
                  <c:v>2.4577273676153362</c:v>
                </c:pt>
                <c:pt idx="1">
                  <c:v>4.1100000000000003</c:v>
                </c:pt>
                <c:pt idx="2">
                  <c:v>4.24</c:v>
                </c:pt>
                <c:pt idx="3">
                  <c:v>5.86</c:v>
                </c:pt>
                <c:pt idx="4">
                  <c:v>8.16</c:v>
                </c:pt>
                <c:pt idx="5">
                  <c:v>8.7200000000000006</c:v>
                </c:pt>
                <c:pt idx="6">
                  <c:v>9.1300000000000008</c:v>
                </c:pt>
                <c:pt idx="7">
                  <c:v>9.49</c:v>
                </c:pt>
                <c:pt idx="8">
                  <c:v>9.69</c:v>
                </c:pt>
                <c:pt idx="9">
                  <c:v>11.27</c:v>
                </c:pt>
                <c:pt idx="10">
                  <c:v>11.75</c:v>
                </c:pt>
                <c:pt idx="11">
                  <c:v>11.86</c:v>
                </c:pt>
                <c:pt idx="12">
                  <c:v>12.07</c:v>
                </c:pt>
                <c:pt idx="13">
                  <c:v>12.3056</c:v>
                </c:pt>
                <c:pt idx="14">
                  <c:v>12.67</c:v>
                </c:pt>
                <c:pt idx="15">
                  <c:v>13.27</c:v>
                </c:pt>
                <c:pt idx="16">
                  <c:v>13.44</c:v>
                </c:pt>
                <c:pt idx="17">
                  <c:v>14.06</c:v>
                </c:pt>
                <c:pt idx="18">
                  <c:v>14.19</c:v>
                </c:pt>
                <c:pt idx="19">
                  <c:v>14.48</c:v>
                </c:pt>
                <c:pt idx="20">
                  <c:v>14.94</c:v>
                </c:pt>
                <c:pt idx="21">
                  <c:v>15.17</c:v>
                </c:pt>
                <c:pt idx="22">
                  <c:v>15.94</c:v>
                </c:pt>
                <c:pt idx="23">
                  <c:v>16.04</c:v>
                </c:pt>
                <c:pt idx="24">
                  <c:v>17.579999999999998</c:v>
                </c:pt>
                <c:pt idx="25">
                  <c:v>20.12</c:v>
                </c:pt>
                <c:pt idx="26">
                  <c:v>21.45</c:v>
                </c:pt>
              </c:numCache>
            </c:numRef>
          </c:val>
        </c:ser>
        <c:dLbls>
          <c:showLegendKey val="0"/>
          <c:showVal val="0"/>
          <c:showCatName val="0"/>
          <c:showSerName val="0"/>
          <c:showPercent val="0"/>
          <c:showBubbleSize val="0"/>
        </c:dLbls>
        <c:gapWidth val="150"/>
        <c:axId val="209098448"/>
        <c:axId val="209099008"/>
      </c:barChart>
      <c:catAx>
        <c:axId val="209098448"/>
        <c:scaling>
          <c:orientation val="minMax"/>
        </c:scaling>
        <c:delete val="0"/>
        <c:axPos val="l"/>
        <c:numFmt formatCode="General" sourceLinked="1"/>
        <c:majorTickMark val="out"/>
        <c:minorTickMark val="none"/>
        <c:tickLblPos val="nextTo"/>
        <c:txPr>
          <a:bodyPr rot="0" vert="horz"/>
          <a:lstStyle/>
          <a:p>
            <a:pPr>
              <a:defRPr/>
            </a:pPr>
            <a:endParaRPr lang="es-CL"/>
          </a:p>
        </c:txPr>
        <c:crossAx val="209099008"/>
        <c:crosses val="autoZero"/>
        <c:auto val="1"/>
        <c:lblAlgn val="ctr"/>
        <c:lblOffset val="100"/>
        <c:tickLblSkip val="1"/>
        <c:tickMarkSkip val="1"/>
        <c:noMultiLvlLbl val="0"/>
      </c:catAx>
      <c:valAx>
        <c:axId val="209099008"/>
        <c:scaling>
          <c:orientation val="minMax"/>
        </c:scaling>
        <c:delete val="0"/>
        <c:axPos val="b"/>
        <c:majorGridlines/>
        <c:numFmt formatCode="0" sourceLinked="0"/>
        <c:majorTickMark val="out"/>
        <c:minorTickMark val="none"/>
        <c:tickLblPos val="nextTo"/>
        <c:txPr>
          <a:bodyPr rot="0" vert="horz"/>
          <a:lstStyle/>
          <a:p>
            <a:pPr>
              <a:defRPr/>
            </a:pPr>
            <a:endParaRPr lang="es-CL"/>
          </a:p>
        </c:txPr>
        <c:crossAx val="209098448"/>
        <c:crosses val="autoZero"/>
        <c:crossBetween val="between"/>
      </c:valAx>
    </c:plotArea>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alignWithMargins="0"/>
    <c:pageMargins b="1" l="0.75000000000000056" r="0.75000000000000056" t="1" header="0" footer="0"/>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n-US" sz="1600"/>
              <a:t>Porcentaje Mujeres Según Nivel de Titulación Formal </a:t>
            </a:r>
          </a:p>
          <a:p>
            <a:pPr>
              <a:defRPr sz="1600"/>
            </a:pPr>
            <a:r>
              <a:rPr lang="en-US" sz="1600"/>
              <a:t>(JCE 2013)</a:t>
            </a:r>
          </a:p>
        </c:rich>
      </c:tx>
      <c:overlay val="0"/>
    </c:title>
    <c:autoTitleDeleted val="0"/>
    <c:plotArea>
      <c:layout/>
      <c:barChart>
        <c:barDir val="bar"/>
        <c:grouping val="clustered"/>
        <c:varyColors val="0"/>
        <c:ser>
          <c:idx val="0"/>
          <c:order val="0"/>
          <c:tx>
            <c:strRef>
              <c:f>D.9!$B$33</c:f>
              <c:strCache>
                <c:ptCount val="1"/>
                <c:pt idx="0">
                  <c:v>Estado</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D.9!$C$32:$G$32</c:f>
              <c:strCache>
                <c:ptCount val="5"/>
                <c:pt idx="0">
                  <c:v>Doctorado</c:v>
                </c:pt>
                <c:pt idx="1">
                  <c:v>Magister</c:v>
                </c:pt>
                <c:pt idx="2">
                  <c:v>Profesional y/o Licenciado</c:v>
                </c:pt>
                <c:pt idx="3">
                  <c:v>Técnico Superior</c:v>
                </c:pt>
                <c:pt idx="4">
                  <c:v>Otros</c:v>
                </c:pt>
              </c:strCache>
            </c:strRef>
          </c:cat>
          <c:val>
            <c:numRef>
              <c:f>D.9!$C$33:$G$33</c:f>
              <c:numCache>
                <c:formatCode>0%</c:formatCode>
                <c:ptCount val="5"/>
                <c:pt idx="0">
                  <c:v>0.25653734404375322</c:v>
                </c:pt>
                <c:pt idx="1">
                  <c:v>0.48564622526264356</c:v>
                </c:pt>
                <c:pt idx="2">
                  <c:v>0.46413643203477678</c:v>
                </c:pt>
                <c:pt idx="3">
                  <c:v>0.41058262252421568</c:v>
                </c:pt>
                <c:pt idx="4">
                  <c:v>0.4567195217052249</c:v>
                </c:pt>
              </c:numCache>
            </c:numRef>
          </c:val>
        </c:ser>
        <c:ser>
          <c:idx val="1"/>
          <c:order val="1"/>
          <c:tx>
            <c:strRef>
              <c:f>D.9!$B$34</c:f>
              <c:strCache>
                <c:ptCount val="1"/>
                <c:pt idx="0">
                  <c:v>Ed. Superior</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D.9!$C$32:$G$32</c:f>
              <c:strCache>
                <c:ptCount val="5"/>
                <c:pt idx="0">
                  <c:v>Doctorado</c:v>
                </c:pt>
                <c:pt idx="1">
                  <c:v>Magister</c:v>
                </c:pt>
                <c:pt idx="2">
                  <c:v>Profesional y/o Licenciado</c:v>
                </c:pt>
                <c:pt idx="3">
                  <c:v>Técnico Superior</c:v>
                </c:pt>
                <c:pt idx="4">
                  <c:v>Otros</c:v>
                </c:pt>
              </c:strCache>
            </c:strRef>
          </c:cat>
          <c:val>
            <c:numRef>
              <c:f>D.9!$C$34:$G$34</c:f>
              <c:numCache>
                <c:formatCode>0%</c:formatCode>
                <c:ptCount val="5"/>
                <c:pt idx="0">
                  <c:v>0.29246822455393667</c:v>
                </c:pt>
                <c:pt idx="1">
                  <c:v>0.46237464498454267</c:v>
                </c:pt>
                <c:pt idx="2">
                  <c:v>0.48058386231161476</c:v>
                </c:pt>
                <c:pt idx="3">
                  <c:v>0.58162422873033803</c:v>
                </c:pt>
                <c:pt idx="4">
                  <c:v>0.56975405116393851</c:v>
                </c:pt>
              </c:numCache>
            </c:numRef>
          </c:val>
        </c:ser>
        <c:ser>
          <c:idx val="2"/>
          <c:order val="2"/>
          <c:tx>
            <c:strRef>
              <c:f>D.9!$B$35</c:f>
              <c:strCache>
                <c:ptCount val="1"/>
                <c:pt idx="0">
                  <c:v>IPSFL</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D.9!$C$32:$G$32</c:f>
              <c:strCache>
                <c:ptCount val="5"/>
                <c:pt idx="0">
                  <c:v>Doctorado</c:v>
                </c:pt>
                <c:pt idx="1">
                  <c:v>Magister</c:v>
                </c:pt>
                <c:pt idx="2">
                  <c:v>Profesional y/o Licenciado</c:v>
                </c:pt>
                <c:pt idx="3">
                  <c:v>Técnico Superior</c:v>
                </c:pt>
                <c:pt idx="4">
                  <c:v>Otros</c:v>
                </c:pt>
              </c:strCache>
            </c:strRef>
          </c:cat>
          <c:val>
            <c:numRef>
              <c:f>D.9!$C$35:$G$35</c:f>
              <c:numCache>
                <c:formatCode>0%</c:formatCode>
                <c:ptCount val="5"/>
                <c:pt idx="0">
                  <c:v>0.34534828850411992</c:v>
                </c:pt>
                <c:pt idx="1">
                  <c:v>0.35063761421829504</c:v>
                </c:pt>
                <c:pt idx="2">
                  <c:v>0.47767098032898381</c:v>
                </c:pt>
                <c:pt idx="3">
                  <c:v>0.5484613656783468</c:v>
                </c:pt>
                <c:pt idx="4">
                  <c:v>0.37704972449047336</c:v>
                </c:pt>
              </c:numCache>
            </c:numRef>
          </c:val>
        </c:ser>
        <c:ser>
          <c:idx val="3"/>
          <c:order val="3"/>
          <c:tx>
            <c:strRef>
              <c:f>D.9!$B$36</c:f>
              <c:strCache>
                <c:ptCount val="1"/>
                <c:pt idx="0">
                  <c:v>Empresas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D.9!$C$32:$G$32</c:f>
              <c:strCache>
                <c:ptCount val="5"/>
                <c:pt idx="0">
                  <c:v>Doctorado</c:v>
                </c:pt>
                <c:pt idx="1">
                  <c:v>Magister</c:v>
                </c:pt>
                <c:pt idx="2">
                  <c:v>Profesional y/o Licenciado</c:v>
                </c:pt>
                <c:pt idx="3">
                  <c:v>Técnico Superior</c:v>
                </c:pt>
                <c:pt idx="4">
                  <c:v>Otros</c:v>
                </c:pt>
              </c:strCache>
            </c:strRef>
          </c:cat>
          <c:val>
            <c:numRef>
              <c:f>D.9!$C$36:$G$36</c:f>
              <c:numCache>
                <c:formatCode>0%</c:formatCode>
                <c:ptCount val="5"/>
                <c:pt idx="0">
                  <c:v>0.33945517472367986</c:v>
                </c:pt>
                <c:pt idx="1">
                  <c:v>0.28998428433268858</c:v>
                </c:pt>
                <c:pt idx="2">
                  <c:v>0.32808594808155256</c:v>
                </c:pt>
                <c:pt idx="3">
                  <c:v>0.44276877551384208</c:v>
                </c:pt>
                <c:pt idx="4">
                  <c:v>0.35533510557824893</c:v>
                </c:pt>
              </c:numCache>
            </c:numRef>
          </c:val>
        </c:ser>
        <c:dLbls>
          <c:dLblPos val="outEnd"/>
          <c:showLegendKey val="0"/>
          <c:showVal val="1"/>
          <c:showCatName val="0"/>
          <c:showSerName val="0"/>
          <c:showPercent val="0"/>
          <c:showBubbleSize val="0"/>
        </c:dLbls>
        <c:gapWidth val="150"/>
        <c:axId val="214863872"/>
        <c:axId val="214864432"/>
      </c:barChart>
      <c:catAx>
        <c:axId val="214863872"/>
        <c:scaling>
          <c:orientation val="minMax"/>
        </c:scaling>
        <c:delete val="0"/>
        <c:axPos val="l"/>
        <c:numFmt formatCode="General" sourceLinked="0"/>
        <c:majorTickMark val="out"/>
        <c:minorTickMark val="none"/>
        <c:tickLblPos val="nextTo"/>
        <c:crossAx val="214864432"/>
        <c:crosses val="autoZero"/>
        <c:auto val="1"/>
        <c:lblAlgn val="ctr"/>
        <c:lblOffset val="100"/>
        <c:noMultiLvlLbl val="0"/>
      </c:catAx>
      <c:valAx>
        <c:axId val="214864432"/>
        <c:scaling>
          <c:orientation val="minMax"/>
        </c:scaling>
        <c:delete val="0"/>
        <c:axPos val="b"/>
        <c:majorGridlines>
          <c:spPr>
            <a:ln>
              <a:solidFill>
                <a:schemeClr val="bg1"/>
              </a:solidFill>
            </a:ln>
          </c:spPr>
        </c:majorGridlines>
        <c:numFmt formatCode="0%" sourceLinked="1"/>
        <c:majorTickMark val="out"/>
        <c:minorTickMark val="none"/>
        <c:tickLblPos val="nextTo"/>
        <c:crossAx val="214863872"/>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Porcentaje mujeres investigadoras según nivel de titulación formal (Promedio mensual anual, 2013)</a:t>
            </a:r>
          </a:p>
        </c:rich>
      </c:tx>
      <c:overlay val="0"/>
    </c:title>
    <c:autoTitleDeleted val="0"/>
    <c:plotArea>
      <c:layout/>
      <c:barChart>
        <c:barDir val="bar"/>
        <c:grouping val="clustered"/>
        <c:varyColors val="0"/>
        <c:ser>
          <c:idx val="0"/>
          <c:order val="0"/>
          <c:tx>
            <c:strRef>
              <c:f>D.10!$B$25</c:f>
              <c:strCache>
                <c:ptCount val="1"/>
                <c:pt idx="0">
                  <c:v>Estado</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D.10!$C$24:$G$24</c:f>
              <c:strCache>
                <c:ptCount val="5"/>
                <c:pt idx="0">
                  <c:v>Doctorado</c:v>
                </c:pt>
                <c:pt idx="1">
                  <c:v>Magister</c:v>
                </c:pt>
                <c:pt idx="2">
                  <c:v>Profesional y/o Licenciado</c:v>
                </c:pt>
                <c:pt idx="3">
                  <c:v>Técnico Superior</c:v>
                </c:pt>
                <c:pt idx="4">
                  <c:v>Otros</c:v>
                </c:pt>
              </c:strCache>
            </c:strRef>
          </c:cat>
          <c:val>
            <c:numRef>
              <c:f>D.10!$C$25:$G$25</c:f>
              <c:numCache>
                <c:formatCode>0%</c:formatCode>
                <c:ptCount val="5"/>
                <c:pt idx="0">
                  <c:v>0.28679354932442247</c:v>
                </c:pt>
                <c:pt idx="1">
                  <c:v>0.49858934169278996</c:v>
                </c:pt>
                <c:pt idx="2">
                  <c:v>0.4417895271987799</c:v>
                </c:pt>
                <c:pt idx="3">
                  <c:v>0.44204322200392926</c:v>
                </c:pt>
                <c:pt idx="4">
                  <c:v>0</c:v>
                </c:pt>
              </c:numCache>
            </c:numRef>
          </c:val>
        </c:ser>
        <c:ser>
          <c:idx val="1"/>
          <c:order val="1"/>
          <c:tx>
            <c:strRef>
              <c:f>D.10!$B$26</c:f>
              <c:strCache>
                <c:ptCount val="1"/>
                <c:pt idx="0">
                  <c:v>Ed. Superior</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D.10!$C$24:$G$24</c:f>
              <c:strCache>
                <c:ptCount val="5"/>
                <c:pt idx="0">
                  <c:v>Doctorado</c:v>
                </c:pt>
                <c:pt idx="1">
                  <c:v>Magister</c:v>
                </c:pt>
                <c:pt idx="2">
                  <c:v>Profesional y/o Licenciado</c:v>
                </c:pt>
                <c:pt idx="3">
                  <c:v>Técnico Superior</c:v>
                </c:pt>
                <c:pt idx="4">
                  <c:v>Otros</c:v>
                </c:pt>
              </c:strCache>
            </c:strRef>
          </c:cat>
          <c:val>
            <c:numRef>
              <c:f>D.10!$C$26:$G$26</c:f>
              <c:numCache>
                <c:formatCode>0%</c:formatCode>
                <c:ptCount val="5"/>
                <c:pt idx="0">
                  <c:v>0.2905019906285195</c:v>
                </c:pt>
                <c:pt idx="1">
                  <c:v>0.42102435845500819</c:v>
                </c:pt>
                <c:pt idx="2">
                  <c:v>0.42319574458200737</c:v>
                </c:pt>
                <c:pt idx="3">
                  <c:v>0.26895886889460152</c:v>
                </c:pt>
                <c:pt idx="4">
                  <c:v>0.42645607107601186</c:v>
                </c:pt>
              </c:numCache>
            </c:numRef>
          </c:val>
        </c:ser>
        <c:ser>
          <c:idx val="2"/>
          <c:order val="2"/>
          <c:tx>
            <c:strRef>
              <c:f>D.10!$B$27</c:f>
              <c:strCache>
                <c:ptCount val="1"/>
                <c:pt idx="0">
                  <c:v>IPSFL</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D.10!$C$24:$G$24</c:f>
              <c:strCache>
                <c:ptCount val="5"/>
                <c:pt idx="0">
                  <c:v>Doctorado</c:v>
                </c:pt>
                <c:pt idx="1">
                  <c:v>Magister</c:v>
                </c:pt>
                <c:pt idx="2">
                  <c:v>Profesional y/o Licenciado</c:v>
                </c:pt>
                <c:pt idx="3">
                  <c:v>Técnico Superior</c:v>
                </c:pt>
                <c:pt idx="4">
                  <c:v>Otros</c:v>
                </c:pt>
              </c:strCache>
            </c:strRef>
          </c:cat>
          <c:val>
            <c:numRef>
              <c:f>D.10!$C$27:$G$27</c:f>
              <c:numCache>
                <c:formatCode>0%</c:formatCode>
                <c:ptCount val="5"/>
                <c:pt idx="0">
                  <c:v>0.34072554383222614</c:v>
                </c:pt>
                <c:pt idx="1">
                  <c:v>0.33093926072689001</c:v>
                </c:pt>
                <c:pt idx="2">
                  <c:v>0.43584600646629146</c:v>
                </c:pt>
                <c:pt idx="3">
                  <c:v>0.7371202113606341</c:v>
                </c:pt>
                <c:pt idx="4">
                  <c:v>0.76905311778290997</c:v>
                </c:pt>
              </c:numCache>
            </c:numRef>
          </c:val>
        </c:ser>
        <c:ser>
          <c:idx val="3"/>
          <c:order val="3"/>
          <c:tx>
            <c:strRef>
              <c:f>D.10!$B$28</c:f>
              <c:strCache>
                <c:ptCount val="1"/>
                <c:pt idx="0">
                  <c:v>Empresas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D.10!$C$24:$G$24</c:f>
              <c:strCache>
                <c:ptCount val="5"/>
                <c:pt idx="0">
                  <c:v>Doctorado</c:v>
                </c:pt>
                <c:pt idx="1">
                  <c:v>Magister</c:v>
                </c:pt>
                <c:pt idx="2">
                  <c:v>Profesional y/o Licenciado</c:v>
                </c:pt>
                <c:pt idx="3">
                  <c:v>Técnico Superior</c:v>
                </c:pt>
                <c:pt idx="4">
                  <c:v>Otros</c:v>
                </c:pt>
              </c:strCache>
            </c:strRef>
          </c:cat>
          <c:val>
            <c:numRef>
              <c:f>D.10!$C$28:$G$28</c:f>
              <c:numCache>
                <c:formatCode>0%</c:formatCode>
                <c:ptCount val="5"/>
                <c:pt idx="0">
                  <c:v>0.36087405045484383</c:v>
                </c:pt>
                <c:pt idx="1">
                  <c:v>0.27576887232059649</c:v>
                </c:pt>
                <c:pt idx="2">
                  <c:v>0.341248879106546</c:v>
                </c:pt>
                <c:pt idx="3">
                  <c:v>0.20532835567622604</c:v>
                </c:pt>
                <c:pt idx="4">
                  <c:v>0.19788918205804748</c:v>
                </c:pt>
              </c:numCache>
            </c:numRef>
          </c:val>
        </c:ser>
        <c:dLbls>
          <c:dLblPos val="outEnd"/>
          <c:showLegendKey val="0"/>
          <c:showVal val="1"/>
          <c:showCatName val="0"/>
          <c:showSerName val="0"/>
          <c:showPercent val="0"/>
          <c:showBubbleSize val="0"/>
        </c:dLbls>
        <c:gapWidth val="150"/>
        <c:axId val="215536176"/>
        <c:axId val="215536736"/>
      </c:barChart>
      <c:catAx>
        <c:axId val="215536176"/>
        <c:scaling>
          <c:orientation val="minMax"/>
        </c:scaling>
        <c:delete val="0"/>
        <c:axPos val="l"/>
        <c:numFmt formatCode="General" sourceLinked="0"/>
        <c:majorTickMark val="out"/>
        <c:minorTickMark val="none"/>
        <c:tickLblPos val="nextTo"/>
        <c:crossAx val="215536736"/>
        <c:crosses val="autoZero"/>
        <c:auto val="1"/>
        <c:lblAlgn val="ctr"/>
        <c:lblOffset val="100"/>
        <c:noMultiLvlLbl val="0"/>
      </c:catAx>
      <c:valAx>
        <c:axId val="215536736"/>
        <c:scaling>
          <c:orientation val="minMax"/>
        </c:scaling>
        <c:delete val="0"/>
        <c:axPos val="b"/>
        <c:majorGridlines>
          <c:spPr>
            <a:ln>
              <a:solidFill>
                <a:schemeClr val="bg1"/>
              </a:solidFill>
            </a:ln>
          </c:spPr>
        </c:majorGridlines>
        <c:numFmt formatCode="0%" sourceLinked="1"/>
        <c:majorTickMark val="out"/>
        <c:minorTickMark val="none"/>
        <c:tickLblPos val="nextTo"/>
        <c:crossAx val="215536176"/>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Porcentaje Mujeres Investigadoras Según Nivel de Titulación Formal (JCE, 2013)</a:t>
            </a:r>
          </a:p>
        </c:rich>
      </c:tx>
      <c:overlay val="0"/>
    </c:title>
    <c:autoTitleDeleted val="0"/>
    <c:plotArea>
      <c:layout/>
      <c:barChart>
        <c:barDir val="bar"/>
        <c:grouping val="clustered"/>
        <c:varyColors val="0"/>
        <c:ser>
          <c:idx val="0"/>
          <c:order val="0"/>
          <c:tx>
            <c:strRef>
              <c:f>D.10!$B$33</c:f>
              <c:strCache>
                <c:ptCount val="1"/>
                <c:pt idx="0">
                  <c:v>Estado</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D.10!$C$32:$G$32</c:f>
              <c:strCache>
                <c:ptCount val="5"/>
                <c:pt idx="0">
                  <c:v>Doctorado</c:v>
                </c:pt>
                <c:pt idx="1">
                  <c:v>Magister</c:v>
                </c:pt>
                <c:pt idx="2">
                  <c:v>Profesional y/o Licenciado</c:v>
                </c:pt>
                <c:pt idx="3">
                  <c:v>Técnico Superior</c:v>
                </c:pt>
                <c:pt idx="4">
                  <c:v>Otros</c:v>
                </c:pt>
              </c:strCache>
            </c:strRef>
          </c:cat>
          <c:val>
            <c:numRef>
              <c:f>D.10!$C$33:$G$33</c:f>
              <c:numCache>
                <c:formatCode>0%</c:formatCode>
                <c:ptCount val="5"/>
                <c:pt idx="0">
                  <c:v>0.25770516152989231</c:v>
                </c:pt>
                <c:pt idx="1">
                  <c:v>0.4792540792540792</c:v>
                </c:pt>
                <c:pt idx="2">
                  <c:v>0.46636927808740608</c:v>
                </c:pt>
                <c:pt idx="3">
                  <c:v>0.4404990825814859</c:v>
                </c:pt>
                <c:pt idx="4">
                  <c:v>0</c:v>
                </c:pt>
              </c:numCache>
            </c:numRef>
          </c:val>
        </c:ser>
        <c:ser>
          <c:idx val="1"/>
          <c:order val="1"/>
          <c:tx>
            <c:strRef>
              <c:f>D.10!$B$34</c:f>
              <c:strCache>
                <c:ptCount val="1"/>
                <c:pt idx="0">
                  <c:v>Ed. Superior</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D.10!$C$32:$G$32</c:f>
              <c:strCache>
                <c:ptCount val="5"/>
                <c:pt idx="0">
                  <c:v>Doctorado</c:v>
                </c:pt>
                <c:pt idx="1">
                  <c:v>Magister</c:v>
                </c:pt>
                <c:pt idx="2">
                  <c:v>Profesional y/o Licenciado</c:v>
                </c:pt>
                <c:pt idx="3">
                  <c:v>Técnico Superior</c:v>
                </c:pt>
                <c:pt idx="4">
                  <c:v>Otros</c:v>
                </c:pt>
              </c:strCache>
            </c:strRef>
          </c:cat>
          <c:val>
            <c:numRef>
              <c:f>D.10!$C$34:$G$34</c:f>
              <c:numCache>
                <c:formatCode>0%</c:formatCode>
                <c:ptCount val="5"/>
                <c:pt idx="0">
                  <c:v>0.29337987858446624</c:v>
                </c:pt>
                <c:pt idx="1">
                  <c:v>0.4209042437286824</c:v>
                </c:pt>
                <c:pt idx="2">
                  <c:v>0.41370605106014235</c:v>
                </c:pt>
                <c:pt idx="3">
                  <c:v>0.27477477477477474</c:v>
                </c:pt>
                <c:pt idx="4">
                  <c:v>0.47533246753115554</c:v>
                </c:pt>
              </c:numCache>
            </c:numRef>
          </c:val>
        </c:ser>
        <c:ser>
          <c:idx val="2"/>
          <c:order val="2"/>
          <c:tx>
            <c:strRef>
              <c:f>D.10!$B$35</c:f>
              <c:strCache>
                <c:ptCount val="1"/>
                <c:pt idx="0">
                  <c:v>IPSFL</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D.10!$C$32:$G$32</c:f>
              <c:strCache>
                <c:ptCount val="5"/>
                <c:pt idx="0">
                  <c:v>Doctorado</c:v>
                </c:pt>
                <c:pt idx="1">
                  <c:v>Magister</c:v>
                </c:pt>
                <c:pt idx="2">
                  <c:v>Profesional y/o Licenciado</c:v>
                </c:pt>
                <c:pt idx="3">
                  <c:v>Técnico Superior</c:v>
                </c:pt>
                <c:pt idx="4">
                  <c:v>Otros</c:v>
                </c:pt>
              </c:strCache>
            </c:strRef>
          </c:cat>
          <c:val>
            <c:numRef>
              <c:f>D.10!$C$35:$G$35</c:f>
              <c:numCache>
                <c:formatCode>0%</c:formatCode>
                <c:ptCount val="5"/>
                <c:pt idx="0">
                  <c:v>0.35357841042245181</c:v>
                </c:pt>
                <c:pt idx="1">
                  <c:v>0.3140609907547951</c:v>
                </c:pt>
                <c:pt idx="2">
                  <c:v>0.4419333920096466</c:v>
                </c:pt>
                <c:pt idx="3">
                  <c:v>0.80022094713356051</c:v>
                </c:pt>
                <c:pt idx="4">
                  <c:v>0.75609756097560987</c:v>
                </c:pt>
              </c:numCache>
            </c:numRef>
          </c:val>
        </c:ser>
        <c:ser>
          <c:idx val="3"/>
          <c:order val="3"/>
          <c:tx>
            <c:strRef>
              <c:f>D.10!$B$36</c:f>
              <c:strCache>
                <c:ptCount val="1"/>
                <c:pt idx="0">
                  <c:v>Empresas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D.10!$C$32:$G$32</c:f>
              <c:strCache>
                <c:ptCount val="5"/>
                <c:pt idx="0">
                  <c:v>Doctorado</c:v>
                </c:pt>
                <c:pt idx="1">
                  <c:v>Magister</c:v>
                </c:pt>
                <c:pt idx="2">
                  <c:v>Profesional y/o Licenciado</c:v>
                </c:pt>
                <c:pt idx="3">
                  <c:v>Técnico Superior</c:v>
                </c:pt>
                <c:pt idx="4">
                  <c:v>Otros</c:v>
                </c:pt>
              </c:strCache>
            </c:strRef>
          </c:cat>
          <c:val>
            <c:numRef>
              <c:f>D.10!$C$36:$G$36</c:f>
              <c:numCache>
                <c:formatCode>0%</c:formatCode>
                <c:ptCount val="5"/>
                <c:pt idx="0">
                  <c:v>0.33423936869793952</c:v>
                </c:pt>
                <c:pt idx="1">
                  <c:v>0.30788144360265374</c:v>
                </c:pt>
                <c:pt idx="2">
                  <c:v>0.34504980032099081</c:v>
                </c:pt>
                <c:pt idx="3">
                  <c:v>0.15162943937617387</c:v>
                </c:pt>
                <c:pt idx="4">
                  <c:v>0.23961661341853036</c:v>
                </c:pt>
              </c:numCache>
            </c:numRef>
          </c:val>
        </c:ser>
        <c:dLbls>
          <c:dLblPos val="outEnd"/>
          <c:showLegendKey val="0"/>
          <c:showVal val="1"/>
          <c:showCatName val="0"/>
          <c:showSerName val="0"/>
          <c:showPercent val="0"/>
          <c:showBubbleSize val="0"/>
        </c:dLbls>
        <c:gapWidth val="150"/>
        <c:axId val="215541216"/>
        <c:axId val="215541776"/>
      </c:barChart>
      <c:catAx>
        <c:axId val="215541216"/>
        <c:scaling>
          <c:orientation val="minMax"/>
        </c:scaling>
        <c:delete val="0"/>
        <c:axPos val="l"/>
        <c:numFmt formatCode="General" sourceLinked="0"/>
        <c:majorTickMark val="out"/>
        <c:minorTickMark val="none"/>
        <c:tickLblPos val="nextTo"/>
        <c:crossAx val="215541776"/>
        <c:crosses val="autoZero"/>
        <c:auto val="1"/>
        <c:lblAlgn val="ctr"/>
        <c:lblOffset val="100"/>
        <c:noMultiLvlLbl val="0"/>
      </c:catAx>
      <c:valAx>
        <c:axId val="215541776"/>
        <c:scaling>
          <c:orientation val="minMax"/>
        </c:scaling>
        <c:delete val="0"/>
        <c:axPos val="b"/>
        <c:majorGridlines>
          <c:spPr>
            <a:ln>
              <a:solidFill>
                <a:schemeClr val="bg1"/>
              </a:solidFill>
            </a:ln>
          </c:spPr>
        </c:majorGridlines>
        <c:numFmt formatCode="0%" sourceLinked="1"/>
        <c:majorTickMark val="out"/>
        <c:minorTickMark val="none"/>
        <c:tickLblPos val="nextTo"/>
        <c:crossAx val="215541216"/>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a:pPr>
            <a:r>
              <a:rPr lang="es-CL"/>
              <a:t>Porcentaje de Mujeres Investigadores Según Actividad Económica CIIU (Promedio Mensual Anual, 2013)</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D.11!$C$9:$C$27</c:f>
              <c:strCache>
                <c:ptCount val="19"/>
                <c:pt idx="0">
                  <c:v>Agricultura, ganadería, caza, silvicultura y pesca</c:v>
                </c:pt>
                <c:pt idx="1">
                  <c:v>Explotación de minas y canteras</c:v>
                </c:pt>
                <c:pt idx="2">
                  <c:v>Industrias manufactureras (*)</c:v>
                </c:pt>
                <c:pt idx="3">
                  <c:v>Suministro de electricidad, gas, vapor y aire acondicionado</c:v>
                </c:pt>
                <c:pt idx="4">
                  <c:v>Suministro de agua</c:v>
                </c:pt>
                <c:pt idx="5">
                  <c:v>Construcción</c:v>
                </c:pt>
                <c:pt idx="6">
                  <c:v>Comercio</c:v>
                </c:pt>
                <c:pt idx="7">
                  <c:v>Transporte y almacenamiento</c:v>
                </c:pt>
                <c:pt idx="8">
                  <c:v>Alojamiento y de servicio de comidas</c:v>
                </c:pt>
                <c:pt idx="9">
                  <c:v>Información y comunicaciones</c:v>
                </c:pt>
                <c:pt idx="10">
                  <c:v>Actividades financieras y de seguros</c:v>
                </c:pt>
                <c:pt idx="11">
                  <c:v>Actividades inmobiliarias</c:v>
                </c:pt>
                <c:pt idx="12">
                  <c:v>Actividades profesionales, científicas y técnicas (**)</c:v>
                </c:pt>
                <c:pt idx="13">
                  <c:v>Actividades de servicios administrativos y de apoyo</c:v>
                </c:pt>
                <c:pt idx="14">
                  <c:v>Administración pública y defensa</c:v>
                </c:pt>
                <c:pt idx="15">
                  <c:v>Enseñanza</c:v>
                </c:pt>
                <c:pt idx="16">
                  <c:v>Actividades de atención de la salud </c:v>
                </c:pt>
                <c:pt idx="17">
                  <c:v>Actividades artísticas, de entretenimiento y recreativas</c:v>
                </c:pt>
                <c:pt idx="18">
                  <c:v>Otras actividades de servicios</c:v>
                </c:pt>
              </c:strCache>
            </c:strRef>
          </c:cat>
          <c:val>
            <c:numRef>
              <c:f>D.11!$G$9:$G$27</c:f>
              <c:numCache>
                <c:formatCode>0%</c:formatCode>
                <c:ptCount val="19"/>
                <c:pt idx="0">
                  <c:v>0.30241291147331417</c:v>
                </c:pt>
                <c:pt idx="1">
                  <c:v>8.9336091781079555E-2</c:v>
                </c:pt>
                <c:pt idx="2">
                  <c:v>0.37153031092582939</c:v>
                </c:pt>
                <c:pt idx="3">
                  <c:v>0.37142857142857144</c:v>
                </c:pt>
                <c:pt idx="4">
                  <c:v>3.3149171270718231E-2</c:v>
                </c:pt>
                <c:pt idx="5">
                  <c:v>0.11654676258992806</c:v>
                </c:pt>
                <c:pt idx="6">
                  <c:v>0.45706395866737931</c:v>
                </c:pt>
                <c:pt idx="7">
                  <c:v>9.757887013939838E-2</c:v>
                </c:pt>
                <c:pt idx="8">
                  <c:v>0</c:v>
                </c:pt>
                <c:pt idx="9">
                  <c:v>0.28242443627059011</c:v>
                </c:pt>
                <c:pt idx="10">
                  <c:v>0.44195473482715908</c:v>
                </c:pt>
                <c:pt idx="11">
                  <c:v>0</c:v>
                </c:pt>
                <c:pt idx="12">
                  <c:v>0.30657854600915097</c:v>
                </c:pt>
                <c:pt idx="13">
                  <c:v>0.28142589118198874</c:v>
                </c:pt>
                <c:pt idx="14">
                  <c:v>0</c:v>
                </c:pt>
                <c:pt idx="15">
                  <c:v>0</c:v>
                </c:pt>
                <c:pt idx="16">
                  <c:v>0.31232361241768575</c:v>
                </c:pt>
                <c:pt idx="17">
                  <c:v>0</c:v>
                </c:pt>
                <c:pt idx="18">
                  <c:v>0.2255273120605733</c:v>
                </c:pt>
              </c:numCache>
            </c:numRef>
          </c:val>
        </c:ser>
        <c:dLbls>
          <c:dLblPos val="outEnd"/>
          <c:showLegendKey val="0"/>
          <c:showVal val="1"/>
          <c:showCatName val="0"/>
          <c:showSerName val="0"/>
          <c:showPercent val="0"/>
          <c:showBubbleSize val="0"/>
        </c:dLbls>
        <c:gapWidth val="150"/>
        <c:axId val="215544576"/>
        <c:axId val="215545136"/>
      </c:barChart>
      <c:catAx>
        <c:axId val="215544576"/>
        <c:scaling>
          <c:orientation val="minMax"/>
        </c:scaling>
        <c:delete val="0"/>
        <c:axPos val="l"/>
        <c:numFmt formatCode="General" sourceLinked="0"/>
        <c:majorTickMark val="out"/>
        <c:minorTickMark val="none"/>
        <c:tickLblPos val="nextTo"/>
        <c:crossAx val="215545136"/>
        <c:crosses val="autoZero"/>
        <c:auto val="1"/>
        <c:lblAlgn val="ctr"/>
        <c:lblOffset val="100"/>
        <c:noMultiLvlLbl val="0"/>
      </c:catAx>
      <c:valAx>
        <c:axId val="215545136"/>
        <c:scaling>
          <c:orientation val="minMax"/>
        </c:scaling>
        <c:delete val="0"/>
        <c:axPos val="b"/>
        <c:majorGridlines>
          <c:spPr>
            <a:ln>
              <a:solidFill>
                <a:schemeClr val="bg1"/>
              </a:solidFill>
            </a:ln>
          </c:spPr>
        </c:majorGridlines>
        <c:numFmt formatCode="0%" sourceLinked="1"/>
        <c:majorTickMark val="out"/>
        <c:minorTickMark val="none"/>
        <c:tickLblPos val="nextTo"/>
        <c:crossAx val="215544576"/>
        <c:crosses val="autoZero"/>
        <c:crossBetween val="between"/>
      </c:valAx>
      <c:spPr>
        <a:solidFill>
          <a:schemeClr val="bg1">
            <a:lumMod val="75000"/>
          </a:schemeClr>
        </a:solidFill>
      </c:spPr>
    </c:plotArea>
    <c:plotVisOnly val="1"/>
    <c:dispBlanksAs val="gap"/>
    <c:showDLblsOverMax val="0"/>
  </c:chart>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a:pPr>
            <a:r>
              <a:rPr lang="es-CL"/>
              <a:t>Porcentaje de Mujeres Investigadores Según Actividad Económica CIIU (JCE, 2013)</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D.11!$C$36:$C$54</c:f>
              <c:strCache>
                <c:ptCount val="19"/>
                <c:pt idx="0">
                  <c:v>Agricultura, ganadería, caza, silvicultura y pesca</c:v>
                </c:pt>
                <c:pt idx="1">
                  <c:v>Explotación de minas y canteras</c:v>
                </c:pt>
                <c:pt idx="2">
                  <c:v>Industrias manufactureras (*)</c:v>
                </c:pt>
                <c:pt idx="3">
                  <c:v>Suministro de electricidad, gas, vapor y aire acondicionado</c:v>
                </c:pt>
                <c:pt idx="4">
                  <c:v>Suministro de agua</c:v>
                </c:pt>
                <c:pt idx="5">
                  <c:v>Construcción</c:v>
                </c:pt>
                <c:pt idx="6">
                  <c:v>Comercio</c:v>
                </c:pt>
                <c:pt idx="7">
                  <c:v>Transporte y almacenamiento</c:v>
                </c:pt>
                <c:pt idx="8">
                  <c:v>Alojamiento y de servicio de comidas</c:v>
                </c:pt>
                <c:pt idx="9">
                  <c:v>Información y comunicaciones</c:v>
                </c:pt>
                <c:pt idx="10">
                  <c:v>Actividades financieras y de seguros</c:v>
                </c:pt>
                <c:pt idx="11">
                  <c:v>Actividades inmobiliarias</c:v>
                </c:pt>
                <c:pt idx="12">
                  <c:v>Actividades profesionales, científicas y técnicas (**)</c:v>
                </c:pt>
                <c:pt idx="13">
                  <c:v>Actividades de servicios administrativos y de apoyo</c:v>
                </c:pt>
                <c:pt idx="14">
                  <c:v>Administración pública y defensa</c:v>
                </c:pt>
                <c:pt idx="15">
                  <c:v>Enseñanza</c:v>
                </c:pt>
                <c:pt idx="16">
                  <c:v>Actividades de atención de la salud </c:v>
                </c:pt>
                <c:pt idx="17">
                  <c:v>Actividades artísticas, de entretenimiento y recreativas</c:v>
                </c:pt>
                <c:pt idx="18">
                  <c:v>Otras actividades de servicios</c:v>
                </c:pt>
              </c:strCache>
            </c:strRef>
          </c:cat>
          <c:val>
            <c:numRef>
              <c:f>D.11!$G$36:$G$54</c:f>
              <c:numCache>
                <c:formatCode>0%</c:formatCode>
                <c:ptCount val="19"/>
                <c:pt idx="0">
                  <c:v>0.3202717337796594</c:v>
                </c:pt>
                <c:pt idx="1">
                  <c:v>8.4110255370895823E-2</c:v>
                </c:pt>
                <c:pt idx="2">
                  <c:v>0.39430047738860091</c:v>
                </c:pt>
                <c:pt idx="3">
                  <c:v>0.4175084175084175</c:v>
                </c:pt>
                <c:pt idx="4">
                  <c:v>2.0282186948853618E-2</c:v>
                </c:pt>
                <c:pt idx="5">
                  <c:v>0.17288444040036396</c:v>
                </c:pt>
                <c:pt idx="6">
                  <c:v>0.50304465493910688</c:v>
                </c:pt>
                <c:pt idx="7">
                  <c:v>0.11790780141843973</c:v>
                </c:pt>
                <c:pt idx="8">
                  <c:v>0</c:v>
                </c:pt>
                <c:pt idx="9">
                  <c:v>0.28176410447067574</c:v>
                </c:pt>
                <c:pt idx="10">
                  <c:v>0.27648482591696144</c:v>
                </c:pt>
                <c:pt idx="11">
                  <c:v>0</c:v>
                </c:pt>
                <c:pt idx="12">
                  <c:v>0.31244829648861566</c:v>
                </c:pt>
                <c:pt idx="13">
                  <c:v>0.30637254901960786</c:v>
                </c:pt>
                <c:pt idx="14">
                  <c:v>0</c:v>
                </c:pt>
                <c:pt idx="15">
                  <c:v>0</c:v>
                </c:pt>
                <c:pt idx="16">
                  <c:v>0.31485429992892677</c:v>
                </c:pt>
                <c:pt idx="17">
                  <c:v>0</c:v>
                </c:pt>
                <c:pt idx="18">
                  <c:v>0.19121287128712872</c:v>
                </c:pt>
              </c:numCache>
            </c:numRef>
          </c:val>
        </c:ser>
        <c:dLbls>
          <c:dLblPos val="outEnd"/>
          <c:showLegendKey val="0"/>
          <c:showVal val="1"/>
          <c:showCatName val="0"/>
          <c:showSerName val="0"/>
          <c:showPercent val="0"/>
          <c:showBubbleSize val="0"/>
        </c:dLbls>
        <c:gapWidth val="150"/>
        <c:axId val="215547376"/>
        <c:axId val="215547936"/>
      </c:barChart>
      <c:catAx>
        <c:axId val="215547376"/>
        <c:scaling>
          <c:orientation val="minMax"/>
        </c:scaling>
        <c:delete val="0"/>
        <c:axPos val="l"/>
        <c:numFmt formatCode="General" sourceLinked="0"/>
        <c:majorTickMark val="out"/>
        <c:minorTickMark val="none"/>
        <c:tickLblPos val="nextTo"/>
        <c:crossAx val="215547936"/>
        <c:crosses val="autoZero"/>
        <c:auto val="1"/>
        <c:lblAlgn val="ctr"/>
        <c:lblOffset val="100"/>
        <c:noMultiLvlLbl val="0"/>
      </c:catAx>
      <c:valAx>
        <c:axId val="215547936"/>
        <c:scaling>
          <c:orientation val="minMax"/>
        </c:scaling>
        <c:delete val="0"/>
        <c:axPos val="b"/>
        <c:majorGridlines>
          <c:spPr>
            <a:ln>
              <a:solidFill>
                <a:schemeClr val="bg1"/>
              </a:solidFill>
            </a:ln>
          </c:spPr>
        </c:majorGridlines>
        <c:numFmt formatCode="0%" sourceLinked="1"/>
        <c:majorTickMark val="out"/>
        <c:minorTickMark val="none"/>
        <c:tickLblPos val="nextTo"/>
        <c:crossAx val="215547376"/>
        <c:crosses val="autoZero"/>
        <c:crossBetween val="between"/>
      </c:valAx>
      <c:spPr>
        <a:solidFill>
          <a:schemeClr val="bg1">
            <a:lumMod val="75000"/>
          </a:schemeClr>
        </a:solidFill>
      </c:spPr>
    </c:plotArea>
    <c:plotVisOnly val="1"/>
    <c:dispBlanksAs val="gap"/>
    <c:showDLblsOverMax val="0"/>
  </c:chart>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a:pPr>
            <a:r>
              <a:rPr lang="es-CL" sz="1400"/>
              <a:t>Distribución</a:t>
            </a:r>
            <a:r>
              <a:rPr lang="es-CL" sz="1400" baseline="0"/>
              <a:t> Porcentual de Empresas Exportadoras (2009-2013)</a:t>
            </a:r>
            <a:endParaRPr lang="es-CL" sz="1400"/>
          </a:p>
        </c:rich>
      </c:tx>
      <c:layout/>
      <c:overlay val="0"/>
    </c:title>
    <c:autoTitleDeleted val="0"/>
    <c:plotArea>
      <c:layout/>
      <c:barChart>
        <c:barDir val="bar"/>
        <c:grouping val="percentStacked"/>
        <c:varyColors val="0"/>
        <c:ser>
          <c:idx val="0"/>
          <c:order val="0"/>
          <c:tx>
            <c:v>No Exporta</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(B.2!$K$8,B.2!$M$8,B.2!$O$8,B.2!$Q$8,B.2!$S$8)</c:f>
              <c:numCache>
                <c:formatCode>General</c:formatCode>
                <c:ptCount val="5"/>
                <c:pt idx="0">
                  <c:v>2009</c:v>
                </c:pt>
                <c:pt idx="1">
                  <c:v>2010</c:v>
                </c:pt>
                <c:pt idx="2">
                  <c:v>2011</c:v>
                </c:pt>
                <c:pt idx="3">
                  <c:v>2012</c:v>
                </c:pt>
                <c:pt idx="4">
                  <c:v>2013</c:v>
                </c:pt>
              </c:numCache>
            </c:numRef>
          </c:cat>
          <c:val>
            <c:numRef>
              <c:f>(B.2!$L$10,B.2!$N$10,B.2!$P$10,B.2!$R$10,B.2!$T$10)</c:f>
              <c:numCache>
                <c:formatCode>0%</c:formatCode>
                <c:ptCount val="5"/>
                <c:pt idx="0">
                  <c:v>0.6345733041575492</c:v>
                </c:pt>
                <c:pt idx="1">
                  <c:v>0.62363238512035013</c:v>
                </c:pt>
                <c:pt idx="2">
                  <c:v>0.67394468704512378</c:v>
                </c:pt>
                <c:pt idx="3">
                  <c:v>0.66035904900533726</c:v>
                </c:pt>
                <c:pt idx="4">
                  <c:v>0.65422222222222226</c:v>
                </c:pt>
              </c:numCache>
            </c:numRef>
          </c:val>
        </c:ser>
        <c:ser>
          <c:idx val="1"/>
          <c:order val="1"/>
          <c:tx>
            <c:v>Exporta</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(B.2!$K$8,B.2!$M$8,B.2!$O$8,B.2!$Q$8,B.2!$S$8)</c:f>
              <c:numCache>
                <c:formatCode>General</c:formatCode>
                <c:ptCount val="5"/>
                <c:pt idx="0">
                  <c:v>2009</c:v>
                </c:pt>
                <c:pt idx="1">
                  <c:v>2010</c:v>
                </c:pt>
                <c:pt idx="2">
                  <c:v>2011</c:v>
                </c:pt>
                <c:pt idx="3">
                  <c:v>2012</c:v>
                </c:pt>
                <c:pt idx="4">
                  <c:v>2013</c:v>
                </c:pt>
              </c:numCache>
            </c:numRef>
          </c:cat>
          <c:val>
            <c:numRef>
              <c:f>(B.2!$L$11,B.2!$N$11,B.2!$P$11,B.2!$R$11,B.2!$T$11)</c:f>
              <c:numCache>
                <c:formatCode>0%</c:formatCode>
                <c:ptCount val="5"/>
                <c:pt idx="0">
                  <c:v>0.36542669584245074</c:v>
                </c:pt>
                <c:pt idx="1">
                  <c:v>0.37636761487964987</c:v>
                </c:pt>
                <c:pt idx="2">
                  <c:v>0.32605531295487628</c:v>
                </c:pt>
                <c:pt idx="3">
                  <c:v>0.33964095099466279</c:v>
                </c:pt>
                <c:pt idx="4">
                  <c:v>0.34577777777777779</c:v>
                </c:pt>
              </c:numCache>
            </c:numRef>
          </c:val>
        </c:ser>
        <c:dLbls>
          <c:dLblPos val="inEnd"/>
          <c:showLegendKey val="0"/>
          <c:showVal val="1"/>
          <c:showCatName val="0"/>
          <c:showSerName val="0"/>
          <c:showPercent val="0"/>
          <c:showBubbleSize val="0"/>
        </c:dLbls>
        <c:gapWidth val="150"/>
        <c:overlap val="100"/>
        <c:axId val="209366816"/>
        <c:axId val="209367376"/>
      </c:barChart>
      <c:catAx>
        <c:axId val="209366816"/>
        <c:scaling>
          <c:orientation val="minMax"/>
        </c:scaling>
        <c:delete val="0"/>
        <c:axPos val="l"/>
        <c:numFmt formatCode="General" sourceLinked="1"/>
        <c:majorTickMark val="out"/>
        <c:minorTickMark val="none"/>
        <c:tickLblPos val="nextTo"/>
        <c:crossAx val="209367376"/>
        <c:crosses val="autoZero"/>
        <c:auto val="1"/>
        <c:lblAlgn val="ctr"/>
        <c:lblOffset val="100"/>
        <c:noMultiLvlLbl val="0"/>
      </c:catAx>
      <c:valAx>
        <c:axId val="209367376"/>
        <c:scaling>
          <c:orientation val="minMax"/>
        </c:scaling>
        <c:delete val="0"/>
        <c:axPos val="b"/>
        <c:majorGridlines>
          <c:spPr>
            <a:ln>
              <a:solidFill>
                <a:schemeClr val="bg1"/>
              </a:solidFill>
            </a:ln>
          </c:spPr>
        </c:majorGridlines>
        <c:numFmt formatCode="0%" sourceLinked="1"/>
        <c:majorTickMark val="out"/>
        <c:minorTickMark val="none"/>
        <c:tickLblPos val="nextTo"/>
        <c:crossAx val="209366816"/>
        <c:crosses val="autoZero"/>
        <c:crossBetween val="between"/>
      </c:valAx>
      <c:spPr>
        <a:solidFill>
          <a:schemeClr val="bg1">
            <a:lumMod val="75000"/>
          </a:schemeClr>
        </a:solidFill>
        <a:ln>
          <a:noFill/>
        </a:ln>
      </c:spPr>
    </c:plotArea>
    <c:legend>
      <c:legendPos val="r"/>
      <c:layout/>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s-CL" baseline="0">
                <a:solidFill>
                  <a:schemeClr val="tx1">
                    <a:lumMod val="65000"/>
                    <a:lumOff val="35000"/>
                  </a:schemeClr>
                </a:solidFill>
              </a:rPr>
              <a:t>Total gasto en I+D de empresas exportadoras (MM$ reales de 2013)</a:t>
            </a:r>
          </a:p>
        </c:rich>
      </c:tx>
      <c:layout>
        <c:manualLayout>
          <c:xMode val="edge"/>
          <c:yMode val="edge"/>
          <c:x val="0.12160685723926042"/>
          <c:y val="2.9574855628518078E-2"/>
        </c:manualLayout>
      </c:layout>
      <c:overlay val="0"/>
    </c:title>
    <c:autoTitleDeleted val="0"/>
    <c:plotArea>
      <c:layout>
        <c:manualLayout>
          <c:layoutTarget val="inner"/>
          <c:xMode val="edge"/>
          <c:yMode val="edge"/>
          <c:x val="9.8378024131408795E-2"/>
          <c:y val="0.17301969755246724"/>
          <c:w val="0.77423889380947286"/>
          <c:h val="0.55302922981564617"/>
        </c:manualLayout>
      </c:layout>
      <c:barChart>
        <c:barDir val="col"/>
        <c:grouping val="clustered"/>
        <c:varyColors val="0"/>
        <c:ser>
          <c:idx val="0"/>
          <c:order val="0"/>
          <c:tx>
            <c:strRef>
              <c:f>B.2!$J$20</c:f>
              <c:strCache>
                <c:ptCount val="1"/>
                <c:pt idx="0">
                  <c:v>No Exporta</c:v>
                </c:pt>
              </c:strCache>
            </c:strRef>
          </c:tx>
          <c:invertIfNegative val="0"/>
          <c:cat>
            <c:multiLvlStrRef>
              <c:f>B.2!$K$18:$Y$19</c:f>
              <c:multiLvlStrCache>
                <c:ptCount val="15"/>
                <c:lvl>
                  <c:pt idx="0">
                    <c:v>Gasto Corriente</c:v>
                  </c:pt>
                  <c:pt idx="1">
                    <c:v>Gasto Capital</c:v>
                  </c:pt>
                  <c:pt idx="2">
                    <c:v>Gasto Total</c:v>
                  </c:pt>
                  <c:pt idx="3">
                    <c:v>Gasto Corriente</c:v>
                  </c:pt>
                  <c:pt idx="4">
                    <c:v>Gasto Capital</c:v>
                  </c:pt>
                  <c:pt idx="5">
                    <c:v>Gasto Total</c:v>
                  </c:pt>
                  <c:pt idx="6">
                    <c:v>Gasto Corriente</c:v>
                  </c:pt>
                  <c:pt idx="7">
                    <c:v>Gasto Capital</c:v>
                  </c:pt>
                  <c:pt idx="8">
                    <c:v>Gasto Total</c:v>
                  </c:pt>
                  <c:pt idx="9">
                    <c:v>Gasto Corriente</c:v>
                  </c:pt>
                  <c:pt idx="10">
                    <c:v>Gasto Capital</c:v>
                  </c:pt>
                  <c:pt idx="11">
                    <c:v>Gasto Total</c:v>
                  </c:pt>
                  <c:pt idx="12">
                    <c:v>Gasto Corriente</c:v>
                  </c:pt>
                  <c:pt idx="13">
                    <c:v>Gasto Capital</c:v>
                  </c:pt>
                  <c:pt idx="14">
                    <c:v>Gasto Total</c:v>
                  </c:pt>
                </c:lvl>
                <c:lvl>
                  <c:pt idx="0">
                    <c:v>2009</c:v>
                  </c:pt>
                  <c:pt idx="3">
                    <c:v>2010</c:v>
                  </c:pt>
                  <c:pt idx="6">
                    <c:v>2011</c:v>
                  </c:pt>
                  <c:pt idx="9">
                    <c:v>2012</c:v>
                  </c:pt>
                  <c:pt idx="12">
                    <c:v>2013</c:v>
                  </c:pt>
                </c:lvl>
              </c:multiLvlStrCache>
            </c:multiLvlStrRef>
          </c:cat>
          <c:val>
            <c:numRef>
              <c:f>B.2!$K$20:$Y$20</c:f>
              <c:numCache>
                <c:formatCode>#,##0</c:formatCode>
                <c:ptCount val="15"/>
                <c:pt idx="0">
                  <c:v>42050.671750000001</c:v>
                </c:pt>
                <c:pt idx="1">
                  <c:v>10654.010903999999</c:v>
                </c:pt>
                <c:pt idx="2">
                  <c:v>52704.678169999999</c:v>
                </c:pt>
                <c:pt idx="3">
                  <c:v>48126.47322</c:v>
                </c:pt>
                <c:pt idx="4">
                  <c:v>16476.428499999998</c:v>
                </c:pt>
                <c:pt idx="5">
                  <c:v>64602.901720000002</c:v>
                </c:pt>
                <c:pt idx="6">
                  <c:v>46321.180080000006</c:v>
                </c:pt>
                <c:pt idx="7">
                  <c:v>15858.374</c:v>
                </c:pt>
                <c:pt idx="8">
                  <c:v>62179.554080000002</c:v>
                </c:pt>
                <c:pt idx="9">
                  <c:v>43037.159500000002</c:v>
                </c:pt>
                <c:pt idx="10">
                  <c:v>16153.356100000001</c:v>
                </c:pt>
                <c:pt idx="11">
                  <c:v>59190.525900000001</c:v>
                </c:pt>
                <c:pt idx="12">
                  <c:v>52560.959999999999</c:v>
                </c:pt>
                <c:pt idx="13">
                  <c:v>10655.47</c:v>
                </c:pt>
                <c:pt idx="14">
                  <c:v>63216.44</c:v>
                </c:pt>
              </c:numCache>
            </c:numRef>
          </c:val>
        </c:ser>
        <c:ser>
          <c:idx val="1"/>
          <c:order val="1"/>
          <c:tx>
            <c:strRef>
              <c:f>B.2!$J$21</c:f>
              <c:strCache>
                <c:ptCount val="1"/>
                <c:pt idx="0">
                  <c:v>Exporta</c:v>
                </c:pt>
              </c:strCache>
            </c:strRef>
          </c:tx>
          <c:invertIfNegative val="0"/>
          <c:cat>
            <c:multiLvlStrRef>
              <c:f>B.2!$K$18:$Y$19</c:f>
              <c:multiLvlStrCache>
                <c:ptCount val="15"/>
                <c:lvl>
                  <c:pt idx="0">
                    <c:v>Gasto Corriente</c:v>
                  </c:pt>
                  <c:pt idx="1">
                    <c:v>Gasto Capital</c:v>
                  </c:pt>
                  <c:pt idx="2">
                    <c:v>Gasto Total</c:v>
                  </c:pt>
                  <c:pt idx="3">
                    <c:v>Gasto Corriente</c:v>
                  </c:pt>
                  <c:pt idx="4">
                    <c:v>Gasto Capital</c:v>
                  </c:pt>
                  <c:pt idx="5">
                    <c:v>Gasto Total</c:v>
                  </c:pt>
                  <c:pt idx="6">
                    <c:v>Gasto Corriente</c:v>
                  </c:pt>
                  <c:pt idx="7">
                    <c:v>Gasto Capital</c:v>
                  </c:pt>
                  <c:pt idx="8">
                    <c:v>Gasto Total</c:v>
                  </c:pt>
                  <c:pt idx="9">
                    <c:v>Gasto Corriente</c:v>
                  </c:pt>
                  <c:pt idx="10">
                    <c:v>Gasto Capital</c:v>
                  </c:pt>
                  <c:pt idx="11">
                    <c:v>Gasto Total</c:v>
                  </c:pt>
                  <c:pt idx="12">
                    <c:v>Gasto Corriente</c:v>
                  </c:pt>
                  <c:pt idx="13">
                    <c:v>Gasto Capital</c:v>
                  </c:pt>
                  <c:pt idx="14">
                    <c:v>Gasto Total</c:v>
                  </c:pt>
                </c:lvl>
                <c:lvl>
                  <c:pt idx="0">
                    <c:v>2009</c:v>
                  </c:pt>
                  <c:pt idx="3">
                    <c:v>2010</c:v>
                  </c:pt>
                  <c:pt idx="6">
                    <c:v>2011</c:v>
                  </c:pt>
                  <c:pt idx="9">
                    <c:v>2012</c:v>
                  </c:pt>
                  <c:pt idx="12">
                    <c:v>2013</c:v>
                  </c:pt>
                </c:lvl>
              </c:multiLvlStrCache>
            </c:multiLvlStrRef>
          </c:cat>
          <c:val>
            <c:numRef>
              <c:f>B.2!$K$21:$Y$21</c:f>
              <c:numCache>
                <c:formatCode>#,##0</c:formatCode>
                <c:ptCount val="15"/>
                <c:pt idx="0">
                  <c:v>50881.79765</c:v>
                </c:pt>
                <c:pt idx="1">
                  <c:v>8291.2141859999992</c:v>
                </c:pt>
                <c:pt idx="2">
                  <c:v>59173.016319999995</c:v>
                </c:pt>
                <c:pt idx="3">
                  <c:v>42255.620459999998</c:v>
                </c:pt>
                <c:pt idx="4">
                  <c:v>12083.3336</c:v>
                </c:pt>
                <c:pt idx="5">
                  <c:v>54338.94313</c:v>
                </c:pt>
                <c:pt idx="6">
                  <c:v>40670.551440000003</c:v>
                </c:pt>
                <c:pt idx="7">
                  <c:v>11630.070400000001</c:v>
                </c:pt>
                <c:pt idx="8">
                  <c:v>52300.611320000004</c:v>
                </c:pt>
                <c:pt idx="9">
                  <c:v>59354.4401</c:v>
                </c:pt>
                <c:pt idx="10">
                  <c:v>31810.530299999999</c:v>
                </c:pt>
                <c:pt idx="11">
                  <c:v>91164.960099999997</c:v>
                </c:pt>
                <c:pt idx="12">
                  <c:v>93294.04</c:v>
                </c:pt>
                <c:pt idx="13">
                  <c:v>31918.9</c:v>
                </c:pt>
                <c:pt idx="14">
                  <c:v>125212.9</c:v>
                </c:pt>
              </c:numCache>
            </c:numRef>
          </c:val>
        </c:ser>
        <c:dLbls>
          <c:showLegendKey val="0"/>
          <c:showVal val="0"/>
          <c:showCatName val="0"/>
          <c:showSerName val="0"/>
          <c:showPercent val="0"/>
          <c:showBubbleSize val="0"/>
        </c:dLbls>
        <c:gapWidth val="150"/>
        <c:axId val="210316560"/>
        <c:axId val="210317120"/>
      </c:barChart>
      <c:catAx>
        <c:axId val="210316560"/>
        <c:scaling>
          <c:orientation val="minMax"/>
        </c:scaling>
        <c:delete val="0"/>
        <c:axPos val="b"/>
        <c:numFmt formatCode="General" sourceLinked="0"/>
        <c:majorTickMark val="out"/>
        <c:minorTickMark val="none"/>
        <c:tickLblPos val="nextTo"/>
        <c:crossAx val="210317120"/>
        <c:crosses val="autoZero"/>
        <c:auto val="1"/>
        <c:lblAlgn val="ctr"/>
        <c:lblOffset val="100"/>
        <c:noMultiLvlLbl val="0"/>
      </c:catAx>
      <c:valAx>
        <c:axId val="210317120"/>
        <c:scaling>
          <c:orientation val="minMax"/>
        </c:scaling>
        <c:delete val="0"/>
        <c:axPos val="l"/>
        <c:majorGridlines>
          <c:spPr>
            <a:ln>
              <a:solidFill>
                <a:schemeClr val="bg1"/>
              </a:solidFill>
            </a:ln>
          </c:spPr>
        </c:majorGridlines>
        <c:numFmt formatCode="#,##0" sourceLinked="1"/>
        <c:majorTickMark val="out"/>
        <c:minorTickMark val="none"/>
        <c:tickLblPos val="nextTo"/>
        <c:crossAx val="210316560"/>
        <c:crosses val="autoZero"/>
        <c:crossBetween val="between"/>
      </c:valAx>
      <c:spPr>
        <a:solidFill>
          <a:schemeClr val="bg1">
            <a:lumMod val="75000"/>
          </a:schemeClr>
        </a:solidFill>
      </c:spPr>
    </c:plotArea>
    <c:legend>
      <c:legendPos val="r"/>
      <c:overlay val="0"/>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pPr>
            <a:r>
              <a:rPr lang="es-CL" sz="1600"/>
              <a:t>Promedio</a:t>
            </a:r>
            <a:r>
              <a:rPr lang="es-CL" sz="1600" baseline="0"/>
              <a:t> de gasto I+D si empresa exporta</a:t>
            </a:r>
            <a:r>
              <a:rPr lang="es-CL" sz="1600"/>
              <a:t> (MM$ reales de 2013).</a:t>
            </a:r>
          </a:p>
        </c:rich>
      </c:tx>
      <c:overlay val="0"/>
    </c:title>
    <c:autoTitleDeleted val="0"/>
    <c:plotArea>
      <c:layout/>
      <c:lineChart>
        <c:grouping val="standard"/>
        <c:varyColors val="0"/>
        <c:ser>
          <c:idx val="0"/>
          <c:order val="0"/>
          <c:tx>
            <c:strRef>
              <c:f>B.2!$AA$20</c:f>
              <c:strCache>
                <c:ptCount val="1"/>
                <c:pt idx="0">
                  <c:v>No Exporta</c:v>
                </c:pt>
              </c:strCache>
            </c:strRef>
          </c:tx>
          <c:dLbls>
            <c:spPr>
              <a:noFill/>
              <a:ln>
                <a:noFill/>
              </a:ln>
              <a:effectLst/>
            </c:spPr>
            <c:txPr>
              <a:bodyPr/>
              <a:lstStyle/>
              <a:p>
                <a:pPr>
                  <a:defRPr b="1">
                    <a:solidFill>
                      <a:srgbClr val="0070C0"/>
                    </a:solidFill>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B.2!$AB$19:$AF$19</c:f>
              <c:numCache>
                <c:formatCode>General</c:formatCode>
                <c:ptCount val="5"/>
                <c:pt idx="0">
                  <c:v>2009</c:v>
                </c:pt>
                <c:pt idx="1">
                  <c:v>2010</c:v>
                </c:pt>
                <c:pt idx="2">
                  <c:v>2011</c:v>
                </c:pt>
                <c:pt idx="3">
                  <c:v>2012</c:v>
                </c:pt>
                <c:pt idx="4">
                  <c:v>2013</c:v>
                </c:pt>
              </c:numCache>
            </c:numRef>
          </c:cat>
          <c:val>
            <c:numRef>
              <c:f>B.2!$AB$20:$AF$20</c:f>
              <c:numCache>
                <c:formatCode>0</c:formatCode>
                <c:ptCount val="5"/>
                <c:pt idx="0">
                  <c:v>344.47502071895423</c:v>
                </c:pt>
                <c:pt idx="1">
                  <c:v>396.33682036809819</c:v>
                </c:pt>
                <c:pt idx="2">
                  <c:v>223.08038719999999</c:v>
                </c:pt>
                <c:pt idx="3">
                  <c:v>243.68594900000002</c:v>
                </c:pt>
                <c:pt idx="4">
                  <c:v>193.91550000000001</c:v>
                </c:pt>
              </c:numCache>
            </c:numRef>
          </c:val>
          <c:smooth val="0"/>
        </c:ser>
        <c:ser>
          <c:idx val="1"/>
          <c:order val="1"/>
          <c:tx>
            <c:strRef>
              <c:f>B.2!$AA$21</c:f>
              <c:strCache>
                <c:ptCount val="1"/>
                <c:pt idx="0">
                  <c:v>Exporta</c:v>
                </c:pt>
              </c:strCache>
            </c:strRef>
          </c:tx>
          <c:dLbls>
            <c:dLbl>
              <c:idx val="1"/>
              <c:layout>
                <c:manualLayout>
                  <c:x val="-3.7718832020997378E-2"/>
                  <c:y val="7.6833264263019757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rgbClr val="FF0000"/>
                    </a:solidFill>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B.2!$AB$19:$AF$19</c:f>
              <c:numCache>
                <c:formatCode>General</c:formatCode>
                <c:ptCount val="5"/>
                <c:pt idx="0">
                  <c:v>2009</c:v>
                </c:pt>
                <c:pt idx="1">
                  <c:v>2010</c:v>
                </c:pt>
                <c:pt idx="2">
                  <c:v>2011</c:v>
                </c:pt>
                <c:pt idx="3">
                  <c:v>2012</c:v>
                </c:pt>
                <c:pt idx="4">
                  <c:v>2013</c:v>
                </c:pt>
              </c:numCache>
            </c:numRef>
          </c:cat>
          <c:val>
            <c:numRef>
              <c:f>B.2!$AB$21:$AF$21</c:f>
              <c:numCache>
                <c:formatCode>0</c:formatCode>
                <c:ptCount val="5"/>
                <c:pt idx="0">
                  <c:v>408.08976772413791</c:v>
                </c:pt>
                <c:pt idx="1">
                  <c:v>350.57382664516126</c:v>
                </c:pt>
                <c:pt idx="2">
                  <c:v>378.50476079999999</c:v>
                </c:pt>
                <c:pt idx="3">
                  <c:v>406.719808</c:v>
                </c:pt>
                <c:pt idx="4">
                  <c:v>439.34370000000001</c:v>
                </c:pt>
              </c:numCache>
            </c:numRef>
          </c:val>
          <c:smooth val="0"/>
        </c:ser>
        <c:dLbls>
          <c:dLblPos val="t"/>
          <c:showLegendKey val="0"/>
          <c:showVal val="1"/>
          <c:showCatName val="0"/>
          <c:showSerName val="0"/>
          <c:showPercent val="0"/>
          <c:showBubbleSize val="0"/>
        </c:dLbls>
        <c:marker val="1"/>
        <c:smooth val="0"/>
        <c:axId val="210320480"/>
        <c:axId val="210321040"/>
      </c:lineChart>
      <c:catAx>
        <c:axId val="210320480"/>
        <c:scaling>
          <c:orientation val="minMax"/>
        </c:scaling>
        <c:delete val="0"/>
        <c:axPos val="b"/>
        <c:numFmt formatCode="General" sourceLinked="1"/>
        <c:majorTickMark val="out"/>
        <c:minorTickMark val="none"/>
        <c:tickLblPos val="nextTo"/>
        <c:crossAx val="210321040"/>
        <c:crosses val="autoZero"/>
        <c:auto val="1"/>
        <c:lblAlgn val="ctr"/>
        <c:lblOffset val="100"/>
        <c:noMultiLvlLbl val="0"/>
      </c:catAx>
      <c:valAx>
        <c:axId val="210321040"/>
        <c:scaling>
          <c:orientation val="minMax"/>
        </c:scaling>
        <c:delete val="0"/>
        <c:axPos val="l"/>
        <c:majorGridlines>
          <c:spPr>
            <a:ln>
              <a:solidFill>
                <a:schemeClr val="bg1"/>
              </a:solidFill>
            </a:ln>
          </c:spPr>
        </c:majorGridlines>
        <c:numFmt formatCode="0" sourceLinked="1"/>
        <c:majorTickMark val="out"/>
        <c:minorTickMark val="none"/>
        <c:tickLblPos val="nextTo"/>
        <c:crossAx val="210320480"/>
        <c:crosses val="autoZero"/>
        <c:crossBetween val="between"/>
      </c:valAx>
      <c:spPr>
        <a:solidFill>
          <a:schemeClr val="bg1">
            <a:lumMod val="75000"/>
          </a:schemeClr>
        </a:solidFill>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s-CL" baseline="0">
                <a:solidFill>
                  <a:sysClr val="windowText" lastClr="000000"/>
                </a:solidFill>
              </a:rPr>
              <a:t>Evolución de la Distribución de Gasto en I+D Según Sector de Ejecución (MM$ reales de 2013)</a:t>
            </a:r>
          </a:p>
        </c:rich>
      </c:tx>
      <c:layout/>
      <c:overlay val="0"/>
    </c:title>
    <c:autoTitleDeleted val="0"/>
    <c:plotArea>
      <c:layout/>
      <c:lineChart>
        <c:grouping val="standard"/>
        <c:varyColors val="0"/>
        <c:ser>
          <c:idx val="0"/>
          <c:order val="0"/>
          <c:tx>
            <c:strRef>
              <c:f>'C.3'!$B$8</c:f>
              <c:strCache>
                <c:ptCount val="1"/>
                <c:pt idx="0">
                  <c:v>Empresas</c:v>
                </c:pt>
              </c:strCache>
            </c:strRef>
          </c:tx>
          <c:marker>
            <c:symbol val="none"/>
          </c:marker>
          <c:dLbls>
            <c:dLbl>
              <c:idx val="1"/>
              <c:layout>
                <c:manualLayout>
                  <c:x val="-1.4678899082568808E-2"/>
                  <c:y val="-2.777777777777780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4464831804281344E-3"/>
                  <c:y val="-3.703703703703703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8929663608562688E-3"/>
                  <c:y val="3.703703703703699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703347021645455E-17"/>
                  <c:y val="-4.16666666666666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8929663608562688E-3"/>
                  <c:y val="-3.240740740740740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1"/>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'C.3'!$C$7:$I$7</c:f>
              <c:numCache>
                <c:formatCode>General</c:formatCode>
                <c:ptCount val="7"/>
                <c:pt idx="0">
                  <c:v>2007</c:v>
                </c:pt>
                <c:pt idx="1">
                  <c:v>2008</c:v>
                </c:pt>
                <c:pt idx="2">
                  <c:v>2009</c:v>
                </c:pt>
                <c:pt idx="3">
                  <c:v>2010</c:v>
                </c:pt>
                <c:pt idx="4">
                  <c:v>2011</c:v>
                </c:pt>
                <c:pt idx="5">
                  <c:v>2012</c:v>
                </c:pt>
                <c:pt idx="6">
                  <c:v>2013</c:v>
                </c:pt>
              </c:numCache>
            </c:numRef>
          </c:cat>
          <c:val>
            <c:numRef>
              <c:f>'C.3'!$C$8:$I$8</c:f>
              <c:numCache>
                <c:formatCode>#,##0</c:formatCode>
                <c:ptCount val="7"/>
                <c:pt idx="0">
                  <c:v>116331.991371</c:v>
                </c:pt>
                <c:pt idx="1">
                  <c:v>155902.637472</c:v>
                </c:pt>
                <c:pt idx="2">
                  <c:v>111877.69449000001</c:v>
                </c:pt>
                <c:pt idx="3">
                  <c:v>118941.8995</c:v>
                </c:pt>
                <c:pt idx="4">
                  <c:v>153566.96240000002</c:v>
                </c:pt>
                <c:pt idx="5">
                  <c:v>166907.174</c:v>
                </c:pt>
                <c:pt idx="6">
                  <c:v>188429.4</c:v>
                </c:pt>
              </c:numCache>
            </c:numRef>
          </c:val>
          <c:smooth val="1"/>
        </c:ser>
        <c:ser>
          <c:idx val="1"/>
          <c:order val="1"/>
          <c:tx>
            <c:strRef>
              <c:f>'C.3'!$B$9</c:f>
              <c:strCache>
                <c:ptCount val="1"/>
                <c:pt idx="0">
                  <c:v>Estado</c:v>
                </c:pt>
              </c:strCache>
            </c:strRef>
          </c:tx>
          <c:marker>
            <c:symbol val="none"/>
          </c:marker>
          <c:dLbls>
            <c:dLbl>
              <c:idx val="0"/>
              <c:layout>
                <c:manualLayout>
                  <c:x val="2.2425836755411364E-17"/>
                  <c:y val="2.31481481481480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2018348623853212E-2"/>
                  <c:y val="-2.777777777777777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4.16666666666666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4.16666666666666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703347021645455E-17"/>
                  <c:y val="-4.629629629629629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629629629629629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2"/>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'C.3'!$C$7:$I$7</c:f>
              <c:numCache>
                <c:formatCode>General</c:formatCode>
                <c:ptCount val="7"/>
                <c:pt idx="0">
                  <c:v>2007</c:v>
                </c:pt>
                <c:pt idx="1">
                  <c:v>2008</c:v>
                </c:pt>
                <c:pt idx="2">
                  <c:v>2009</c:v>
                </c:pt>
                <c:pt idx="3">
                  <c:v>2010</c:v>
                </c:pt>
                <c:pt idx="4">
                  <c:v>2011</c:v>
                </c:pt>
                <c:pt idx="5">
                  <c:v>2012</c:v>
                </c:pt>
                <c:pt idx="6">
                  <c:v>2013</c:v>
                </c:pt>
              </c:numCache>
            </c:numRef>
          </c:cat>
          <c:val>
            <c:numRef>
              <c:f>'C.3'!$C$9:$I$9</c:f>
              <c:numCache>
                <c:formatCode>#,##0</c:formatCode>
                <c:ptCount val="7"/>
                <c:pt idx="0">
                  <c:v>33031.873475</c:v>
                </c:pt>
                <c:pt idx="1">
                  <c:v>37312.814744000003</c:v>
                </c:pt>
                <c:pt idx="2">
                  <c:v>12727.777950000002</c:v>
                </c:pt>
                <c:pt idx="3">
                  <c:v>14809.002350000001</c:v>
                </c:pt>
                <c:pt idx="4">
                  <c:v>17929.87772</c:v>
                </c:pt>
                <c:pt idx="5">
                  <c:v>19762.877799999998</c:v>
                </c:pt>
                <c:pt idx="6">
                  <c:v>25099.642</c:v>
                </c:pt>
              </c:numCache>
            </c:numRef>
          </c:val>
          <c:smooth val="1"/>
        </c:ser>
        <c:ser>
          <c:idx val="2"/>
          <c:order val="2"/>
          <c:tx>
            <c:strRef>
              <c:f>'C.3'!$B$10</c:f>
              <c:strCache>
                <c:ptCount val="1"/>
                <c:pt idx="0">
                  <c:v>Ed. Superior</c:v>
                </c:pt>
              </c:strCache>
            </c:strRef>
          </c:tx>
          <c:marker>
            <c:symbol val="none"/>
          </c:marker>
          <c:dLbls>
            <c:dLbl>
              <c:idx val="0"/>
              <c:layout>
                <c:manualLayout>
                  <c:x val="2.2425836755411364E-17"/>
                  <c:y val="-2.777777777777777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2018348623853212E-2"/>
                  <c:y val="4.16666666666666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3.240740740740742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3394495412844041E-3"/>
                  <c:y val="-3.240740740740740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703347021645455E-17"/>
                  <c:y val="4.16666666666666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5.092592592592592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3"/>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'C.3'!$C$7:$I$7</c:f>
              <c:numCache>
                <c:formatCode>General</c:formatCode>
                <c:ptCount val="7"/>
                <c:pt idx="0">
                  <c:v>2007</c:v>
                </c:pt>
                <c:pt idx="1">
                  <c:v>2008</c:v>
                </c:pt>
                <c:pt idx="2">
                  <c:v>2009</c:v>
                </c:pt>
                <c:pt idx="3">
                  <c:v>2010</c:v>
                </c:pt>
                <c:pt idx="4">
                  <c:v>2011</c:v>
                </c:pt>
                <c:pt idx="5">
                  <c:v>2012</c:v>
                </c:pt>
                <c:pt idx="6">
                  <c:v>2013</c:v>
                </c:pt>
              </c:numCache>
            </c:numRef>
          </c:cat>
          <c:val>
            <c:numRef>
              <c:f>'C.3'!$C$10:$I$10</c:f>
              <c:numCache>
                <c:formatCode>#,##0</c:formatCode>
                <c:ptCount val="7"/>
                <c:pt idx="0">
                  <c:v>144170.68454700001</c:v>
                </c:pt>
                <c:pt idx="1">
                  <c:v>157424.28332000002</c:v>
                </c:pt>
                <c:pt idx="2">
                  <c:v>151895.05160000001</c:v>
                </c:pt>
                <c:pt idx="3">
                  <c:v>154714.58719999998</c:v>
                </c:pt>
                <c:pt idx="4">
                  <c:v>146194.02040000001</c:v>
                </c:pt>
                <c:pt idx="5">
                  <c:v>166130.92274000001</c:v>
                </c:pt>
                <c:pt idx="6">
                  <c:v>205636.03</c:v>
                </c:pt>
              </c:numCache>
            </c:numRef>
          </c:val>
          <c:smooth val="1"/>
        </c:ser>
        <c:ser>
          <c:idx val="3"/>
          <c:order val="3"/>
          <c:tx>
            <c:strRef>
              <c:f>'C.3'!$B$11</c:f>
              <c:strCache>
                <c:ptCount val="1"/>
                <c:pt idx="0">
                  <c:v>IPSFL</c:v>
                </c:pt>
              </c:strCache>
            </c:strRef>
          </c:tx>
          <c:marker>
            <c:symbol val="none"/>
          </c:marker>
          <c:dLbls>
            <c:dLbl>
              <c:idx val="0"/>
              <c:layout>
                <c:manualLayout>
                  <c:x val="2.2425836755411364E-17"/>
                  <c:y val="-2.777777777777777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1804281345565746E-2"/>
                  <c:y val="3.240740740740748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4.16666666666666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4464831804281344E-3"/>
                  <c:y val="-5.092592592592592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4466758168990342E-3"/>
                  <c:y val="-4.629629629629629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3.240740740740740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4"/>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'C.3'!$C$7:$I$7</c:f>
              <c:numCache>
                <c:formatCode>General</c:formatCode>
                <c:ptCount val="7"/>
                <c:pt idx="0">
                  <c:v>2007</c:v>
                </c:pt>
                <c:pt idx="1">
                  <c:v>2008</c:v>
                </c:pt>
                <c:pt idx="2">
                  <c:v>2009</c:v>
                </c:pt>
                <c:pt idx="3">
                  <c:v>2010</c:v>
                </c:pt>
                <c:pt idx="4">
                  <c:v>2011</c:v>
                </c:pt>
                <c:pt idx="5">
                  <c:v>2012</c:v>
                </c:pt>
                <c:pt idx="6">
                  <c:v>2013</c:v>
                </c:pt>
              </c:numCache>
            </c:numRef>
          </c:cat>
          <c:val>
            <c:numRef>
              <c:f>'C.3'!$C$11:$I$11</c:f>
              <c:numCache>
                <c:formatCode>#,##0</c:formatCode>
                <c:ptCount val="7"/>
                <c:pt idx="0">
                  <c:v>41441.696726000002</c:v>
                </c:pt>
                <c:pt idx="1">
                  <c:v>35067.619288000002</c:v>
                </c:pt>
                <c:pt idx="2">
                  <c:v>39755.144</c:v>
                </c:pt>
                <c:pt idx="3">
                  <c:v>40930.926319999999</c:v>
                </c:pt>
                <c:pt idx="4">
                  <c:v>43952.360119999998</c:v>
                </c:pt>
                <c:pt idx="5">
                  <c:v>53714.133320000001</c:v>
                </c:pt>
                <c:pt idx="6">
                  <c:v>40915.864999999998</c:v>
                </c:pt>
              </c:numCache>
            </c:numRef>
          </c:val>
          <c:smooth val="1"/>
        </c:ser>
        <c:ser>
          <c:idx val="4"/>
          <c:order val="4"/>
          <c:tx>
            <c:strRef>
              <c:f>'C.3'!$B$12</c:f>
              <c:strCache>
                <c:ptCount val="1"/>
                <c:pt idx="0">
                  <c:v>Observatorios</c:v>
                </c:pt>
              </c:strCache>
            </c:strRef>
          </c:tx>
          <c:marker>
            <c:symbol val="none"/>
          </c:marker>
          <c:dLbls>
            <c:dLbl>
              <c:idx val="0"/>
              <c:layout>
                <c:manualLayout>
                  <c:x val="2.2425836755411364E-17"/>
                  <c:y val="-3.24074074074073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0"/>
                  <c:y val="-6.481481481481481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4464831804281344E-3"/>
                  <c:y val="-5.555555555555555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703347021645455E-17"/>
                  <c:y val="-4.16666666666666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5.092592592592592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5"/>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'C.3'!$C$7:$I$7</c:f>
              <c:numCache>
                <c:formatCode>General</c:formatCode>
                <c:ptCount val="7"/>
                <c:pt idx="0">
                  <c:v>2007</c:v>
                </c:pt>
                <c:pt idx="1">
                  <c:v>2008</c:v>
                </c:pt>
                <c:pt idx="2">
                  <c:v>2009</c:v>
                </c:pt>
                <c:pt idx="3">
                  <c:v>2010</c:v>
                </c:pt>
                <c:pt idx="4">
                  <c:v>2011</c:v>
                </c:pt>
                <c:pt idx="5">
                  <c:v>2012</c:v>
                </c:pt>
                <c:pt idx="6">
                  <c:v>2013</c:v>
                </c:pt>
              </c:numCache>
            </c:numRef>
          </c:cat>
          <c:val>
            <c:numRef>
              <c:f>'C.3'!$C$12:$I$12</c:f>
              <c:numCache>
                <c:formatCode>#,##0</c:formatCode>
                <c:ptCount val="7"/>
                <c:pt idx="2">
                  <c:v>65283.994242999994</c:v>
                </c:pt>
                <c:pt idx="3">
                  <c:v>72164.000284000067</c:v>
                </c:pt>
                <c:pt idx="4">
                  <c:v>89434.095748000007</c:v>
                </c:pt>
                <c:pt idx="5">
                  <c:v>78280.565470000001</c:v>
                </c:pt>
                <c:pt idx="6">
                  <c:v>70210.687000000005</c:v>
                </c:pt>
              </c:numCache>
            </c:numRef>
          </c:val>
          <c:smooth val="1"/>
        </c:ser>
        <c:dLbls>
          <c:showLegendKey val="0"/>
          <c:showVal val="0"/>
          <c:showCatName val="0"/>
          <c:showSerName val="0"/>
          <c:showPercent val="0"/>
          <c:showBubbleSize val="0"/>
        </c:dLbls>
        <c:smooth val="0"/>
        <c:axId val="210438336"/>
        <c:axId val="210438896"/>
      </c:lineChart>
      <c:catAx>
        <c:axId val="210438336"/>
        <c:scaling>
          <c:orientation val="minMax"/>
        </c:scaling>
        <c:delete val="0"/>
        <c:axPos val="b"/>
        <c:numFmt formatCode="General" sourceLinked="1"/>
        <c:majorTickMark val="out"/>
        <c:minorTickMark val="none"/>
        <c:tickLblPos val="low"/>
        <c:txPr>
          <a:bodyPr/>
          <a:lstStyle/>
          <a:p>
            <a:pPr>
              <a:defRPr>
                <a:solidFill>
                  <a:sysClr val="windowText" lastClr="000000"/>
                </a:solidFill>
              </a:defRPr>
            </a:pPr>
            <a:endParaRPr lang="es-CL"/>
          </a:p>
        </c:txPr>
        <c:crossAx val="210438896"/>
        <c:crosses val="autoZero"/>
        <c:auto val="1"/>
        <c:lblAlgn val="ctr"/>
        <c:lblOffset val="100"/>
        <c:noMultiLvlLbl val="0"/>
      </c:catAx>
      <c:valAx>
        <c:axId val="210438896"/>
        <c:scaling>
          <c:orientation val="minMax"/>
        </c:scaling>
        <c:delete val="0"/>
        <c:axPos val="l"/>
        <c:majorGridlines/>
        <c:numFmt formatCode="#,##0" sourceLinked="1"/>
        <c:majorTickMark val="out"/>
        <c:minorTickMark val="none"/>
        <c:tickLblPos val="nextTo"/>
        <c:txPr>
          <a:bodyPr/>
          <a:lstStyle/>
          <a:p>
            <a:pPr>
              <a:defRPr>
                <a:solidFill>
                  <a:sysClr val="windowText" lastClr="000000"/>
                </a:solidFill>
              </a:defRPr>
            </a:pPr>
            <a:endParaRPr lang="es-CL"/>
          </a:p>
        </c:txPr>
        <c:crossAx val="210438336"/>
        <c:crosses val="autoZero"/>
        <c:crossBetween val="between"/>
      </c:valAx>
    </c:plotArea>
    <c:legend>
      <c:legendPos val="b"/>
      <c:layout/>
      <c:overlay val="0"/>
      <c:txPr>
        <a:bodyPr/>
        <a:lstStyle/>
        <a:p>
          <a:pPr>
            <a:defRPr>
              <a:solidFill>
                <a:sysClr val="windowText" lastClr="000000"/>
              </a:solidFill>
            </a:defRPr>
          </a:pPr>
          <a:endParaRPr lang="es-CL"/>
        </a:p>
      </c:txPr>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s-CL" baseline="0">
                <a:solidFill>
                  <a:sysClr val="windowText" lastClr="000000"/>
                </a:solidFill>
              </a:rPr>
              <a:t>Evolución de la Distribución de Gasto en I+D Según Sector de Ejecución (en Porcentaje)</a:t>
            </a:r>
          </a:p>
        </c:rich>
      </c:tx>
      <c:layout/>
      <c:overlay val="0"/>
    </c:title>
    <c:autoTitleDeleted val="0"/>
    <c:plotArea>
      <c:layout/>
      <c:lineChart>
        <c:grouping val="standard"/>
        <c:varyColors val="0"/>
        <c:ser>
          <c:idx val="0"/>
          <c:order val="0"/>
          <c:tx>
            <c:strRef>
              <c:f>'C.3'!$K$8</c:f>
              <c:strCache>
                <c:ptCount val="1"/>
                <c:pt idx="0">
                  <c:v>Empresas</c:v>
                </c:pt>
              </c:strCache>
            </c:strRef>
          </c:tx>
          <c:marker>
            <c:symbol val="none"/>
          </c:marker>
          <c:dLbls>
            <c:dLbl>
              <c:idx val="1"/>
              <c:layout>
                <c:manualLayout>
                  <c:x val="-1.4678899082568808E-2"/>
                  <c:y val="-2.777777777777780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4464831804281344E-3"/>
                  <c:y val="-3.703703703703703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8929663608562688E-3"/>
                  <c:y val="3.703703703703699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703347021645455E-17"/>
                  <c:y val="-4.16666666666666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8929663608562688E-3"/>
                  <c:y val="-3.240740740740740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1"/>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'C.3'!$L$7:$R$7</c:f>
              <c:numCache>
                <c:formatCode>General</c:formatCode>
                <c:ptCount val="7"/>
                <c:pt idx="0">
                  <c:v>2007</c:v>
                </c:pt>
                <c:pt idx="1">
                  <c:v>2008</c:v>
                </c:pt>
                <c:pt idx="2">
                  <c:v>2009</c:v>
                </c:pt>
                <c:pt idx="3">
                  <c:v>2010</c:v>
                </c:pt>
                <c:pt idx="4">
                  <c:v>2011</c:v>
                </c:pt>
                <c:pt idx="5">
                  <c:v>2012</c:v>
                </c:pt>
                <c:pt idx="6">
                  <c:v>2013</c:v>
                </c:pt>
              </c:numCache>
            </c:numRef>
          </c:cat>
          <c:val>
            <c:numRef>
              <c:f>'C.3'!$L$8:$R$8</c:f>
              <c:numCache>
                <c:formatCode>0%</c:formatCode>
                <c:ptCount val="7"/>
                <c:pt idx="0">
                  <c:v>0.34728430065955529</c:v>
                </c:pt>
                <c:pt idx="1">
                  <c:v>0.40419928612234801</c:v>
                </c:pt>
                <c:pt idx="2">
                  <c:v>0.29322690548228453</c:v>
                </c:pt>
                <c:pt idx="3">
                  <c:v>0.2961992638300408</c:v>
                </c:pt>
                <c:pt idx="4">
                  <c:v>0.34044487900585846</c:v>
                </c:pt>
                <c:pt idx="5">
                  <c:v>0.34428354703237302</c:v>
                </c:pt>
                <c:pt idx="6">
                  <c:v>0.35533165426727542</c:v>
                </c:pt>
              </c:numCache>
            </c:numRef>
          </c:val>
          <c:smooth val="1"/>
        </c:ser>
        <c:ser>
          <c:idx val="1"/>
          <c:order val="1"/>
          <c:tx>
            <c:strRef>
              <c:f>'C.3'!$K$9</c:f>
              <c:strCache>
                <c:ptCount val="1"/>
                <c:pt idx="0">
                  <c:v>Estado</c:v>
                </c:pt>
              </c:strCache>
            </c:strRef>
          </c:tx>
          <c:marker>
            <c:symbol val="none"/>
          </c:marker>
          <c:dLbls>
            <c:dLbl>
              <c:idx val="0"/>
              <c:layout>
                <c:manualLayout>
                  <c:x val="2.2425836755411364E-17"/>
                  <c:y val="2.31481481481480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2018348623853212E-2"/>
                  <c:y val="-2.777777777777777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4.16666666666666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4.16666666666666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703347021645455E-17"/>
                  <c:y val="-4.629629629629629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629629629629629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2"/>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'C.3'!$L$7:$R$7</c:f>
              <c:numCache>
                <c:formatCode>General</c:formatCode>
                <c:ptCount val="7"/>
                <c:pt idx="0">
                  <c:v>2007</c:v>
                </c:pt>
                <c:pt idx="1">
                  <c:v>2008</c:v>
                </c:pt>
                <c:pt idx="2">
                  <c:v>2009</c:v>
                </c:pt>
                <c:pt idx="3">
                  <c:v>2010</c:v>
                </c:pt>
                <c:pt idx="4">
                  <c:v>2011</c:v>
                </c:pt>
                <c:pt idx="5">
                  <c:v>2012</c:v>
                </c:pt>
                <c:pt idx="6">
                  <c:v>2013</c:v>
                </c:pt>
              </c:numCache>
            </c:numRef>
          </c:cat>
          <c:val>
            <c:numRef>
              <c:f>'C.3'!$L$9:$R$9</c:f>
              <c:numCache>
                <c:formatCode>0%</c:formatCode>
                <c:ptCount val="7"/>
                <c:pt idx="0">
                  <c:v>9.8609599509528967E-2</c:v>
                </c:pt>
                <c:pt idx="1">
                  <c:v>9.6738665408716423E-2</c:v>
                </c:pt>
                <c:pt idx="2">
                  <c:v>3.335899044896519E-2</c:v>
                </c:pt>
                <c:pt idx="3">
                  <c:v>3.6878640853783777E-2</c:v>
                </c:pt>
                <c:pt idx="4">
                  <c:v>3.9749012128504776E-2</c:v>
                </c:pt>
                <c:pt idx="5">
                  <c:v>4.076537578038042E-2</c:v>
                </c:pt>
                <c:pt idx="6">
                  <c:v>4.7331771546140815E-2</c:v>
                </c:pt>
              </c:numCache>
            </c:numRef>
          </c:val>
          <c:smooth val="1"/>
        </c:ser>
        <c:ser>
          <c:idx val="2"/>
          <c:order val="2"/>
          <c:tx>
            <c:strRef>
              <c:f>'C.3'!$K$10</c:f>
              <c:strCache>
                <c:ptCount val="1"/>
                <c:pt idx="0">
                  <c:v>Ed. Superior</c:v>
                </c:pt>
              </c:strCache>
            </c:strRef>
          </c:tx>
          <c:marker>
            <c:symbol val="none"/>
          </c:marker>
          <c:dLbls>
            <c:dLbl>
              <c:idx val="0"/>
              <c:layout>
                <c:manualLayout>
                  <c:x val="2.2425836755411364E-17"/>
                  <c:y val="-2.777777777777777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2018348623853212E-2"/>
                  <c:y val="4.16666666666666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3.240740740740742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3394495412844041E-3"/>
                  <c:y val="-3.240740740740740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703347021645455E-17"/>
                  <c:y val="4.16666666666666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5.092592592592592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3"/>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'C.3'!$L$7:$R$7</c:f>
              <c:numCache>
                <c:formatCode>General</c:formatCode>
                <c:ptCount val="7"/>
                <c:pt idx="0">
                  <c:v>2007</c:v>
                </c:pt>
                <c:pt idx="1">
                  <c:v>2008</c:v>
                </c:pt>
                <c:pt idx="2">
                  <c:v>2009</c:v>
                </c:pt>
                <c:pt idx="3">
                  <c:v>2010</c:v>
                </c:pt>
                <c:pt idx="4">
                  <c:v>2011</c:v>
                </c:pt>
                <c:pt idx="5">
                  <c:v>2012</c:v>
                </c:pt>
                <c:pt idx="6">
                  <c:v>2013</c:v>
                </c:pt>
              </c:numCache>
            </c:numRef>
          </c:cat>
          <c:val>
            <c:numRef>
              <c:f>'C.3'!$L$10:$R$10</c:f>
              <c:numCache>
                <c:formatCode>0%</c:formatCode>
                <c:ptCount val="7"/>
                <c:pt idx="0">
                  <c:v>0.43039077014369403</c:v>
                </c:pt>
                <c:pt idx="1">
                  <c:v>0.40814436476544091</c:v>
                </c:pt>
                <c:pt idx="2">
                  <c:v>0.3981107775037413</c:v>
                </c:pt>
                <c:pt idx="3">
                  <c:v>0.38528346213613857</c:v>
                </c:pt>
                <c:pt idx="4">
                  <c:v>0.32409969441746284</c:v>
                </c:pt>
                <c:pt idx="5">
                  <c:v>0.34268235440070616</c:v>
                </c:pt>
                <c:pt idx="6">
                  <c:v>0.38777914018117704</c:v>
                </c:pt>
              </c:numCache>
            </c:numRef>
          </c:val>
          <c:smooth val="1"/>
        </c:ser>
        <c:ser>
          <c:idx val="3"/>
          <c:order val="3"/>
          <c:tx>
            <c:strRef>
              <c:f>'C.3'!$K$11</c:f>
              <c:strCache>
                <c:ptCount val="1"/>
                <c:pt idx="0">
                  <c:v>IPSFL</c:v>
                </c:pt>
              </c:strCache>
            </c:strRef>
          </c:tx>
          <c:marker>
            <c:symbol val="none"/>
          </c:marker>
          <c:dLbls>
            <c:dLbl>
              <c:idx val="0"/>
              <c:layout>
                <c:manualLayout>
                  <c:x val="2.2425836755411364E-17"/>
                  <c:y val="-2.777777777777777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1804281345565746E-2"/>
                  <c:y val="3.240740740740748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4.16666666666666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4464831804281344E-3"/>
                  <c:y val="-5.092592592592592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4466758168990342E-3"/>
                  <c:y val="-4.629629629629629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3.240740740740740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4"/>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'C.3'!$L$7:$R$7</c:f>
              <c:numCache>
                <c:formatCode>General</c:formatCode>
                <c:ptCount val="7"/>
                <c:pt idx="0">
                  <c:v>2007</c:v>
                </c:pt>
                <c:pt idx="1">
                  <c:v>2008</c:v>
                </c:pt>
                <c:pt idx="2">
                  <c:v>2009</c:v>
                </c:pt>
                <c:pt idx="3">
                  <c:v>2010</c:v>
                </c:pt>
                <c:pt idx="4">
                  <c:v>2011</c:v>
                </c:pt>
                <c:pt idx="5">
                  <c:v>2012</c:v>
                </c:pt>
                <c:pt idx="6">
                  <c:v>2013</c:v>
                </c:pt>
              </c:numCache>
            </c:numRef>
          </c:cat>
          <c:val>
            <c:numRef>
              <c:f>'C.3'!$L$11:$R$11</c:f>
              <c:numCache>
                <c:formatCode>0%</c:formatCode>
                <c:ptCount val="7"/>
                <c:pt idx="0">
                  <c:v>0.1237153296872217</c:v>
                </c:pt>
                <c:pt idx="1">
                  <c:v>9.0917683703494609E-2</c:v>
                </c:pt>
                <c:pt idx="2">
                  <c:v>0.10419662208148718</c:v>
                </c:pt>
                <c:pt idx="3">
                  <c:v>0.10192968411325599</c:v>
                </c:pt>
                <c:pt idx="4">
                  <c:v>9.743863972577553E-2</c:v>
                </c:pt>
                <c:pt idx="5">
                  <c:v>0.11079746844901571</c:v>
                </c:pt>
                <c:pt idx="6">
                  <c:v>7.7157290721227761E-2</c:v>
                </c:pt>
              </c:numCache>
            </c:numRef>
          </c:val>
          <c:smooth val="1"/>
        </c:ser>
        <c:ser>
          <c:idx val="4"/>
          <c:order val="4"/>
          <c:tx>
            <c:strRef>
              <c:f>'C.3'!$K$12</c:f>
              <c:strCache>
                <c:ptCount val="1"/>
                <c:pt idx="0">
                  <c:v>Observatorios</c:v>
                </c:pt>
              </c:strCache>
            </c:strRef>
          </c:tx>
          <c:marker>
            <c:symbol val="none"/>
          </c:marker>
          <c:dLbls>
            <c:dLbl>
              <c:idx val="0"/>
              <c:layout>
                <c:manualLayout>
                  <c:x val="2.2425836755411364E-17"/>
                  <c:y val="-3.24074074074073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0"/>
                  <c:y val="-6.481481481481481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4464831804281344E-3"/>
                  <c:y val="-5.555555555555555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703347021645455E-17"/>
                  <c:y val="-4.16666666666666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5.092592592592592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solidFill>
                      <a:schemeClr val="accent5"/>
                    </a:solidFill>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'C.3'!$L$7:$R$7</c:f>
              <c:numCache>
                <c:formatCode>General</c:formatCode>
                <c:ptCount val="7"/>
                <c:pt idx="0">
                  <c:v>2007</c:v>
                </c:pt>
                <c:pt idx="1">
                  <c:v>2008</c:v>
                </c:pt>
                <c:pt idx="2">
                  <c:v>2009</c:v>
                </c:pt>
                <c:pt idx="3">
                  <c:v>2010</c:v>
                </c:pt>
                <c:pt idx="4">
                  <c:v>2011</c:v>
                </c:pt>
                <c:pt idx="5">
                  <c:v>2012</c:v>
                </c:pt>
                <c:pt idx="6">
                  <c:v>2013</c:v>
                </c:pt>
              </c:numCache>
            </c:numRef>
          </c:cat>
          <c:val>
            <c:numRef>
              <c:f>'C.3'!$L$12:$R$12</c:f>
              <c:numCache>
                <c:formatCode>0%</c:formatCode>
                <c:ptCount val="7"/>
                <c:pt idx="2">
                  <c:v>0.1711067044835218</c:v>
                </c:pt>
                <c:pt idx="3">
                  <c:v>0.17970894906678092</c:v>
                </c:pt>
                <c:pt idx="4">
                  <c:v>0.19826777472239837</c:v>
                </c:pt>
                <c:pt idx="5">
                  <c:v>0.16147125433752477</c:v>
                </c:pt>
                <c:pt idx="6">
                  <c:v>0.13240014328417907</c:v>
                </c:pt>
              </c:numCache>
            </c:numRef>
          </c:val>
          <c:smooth val="1"/>
        </c:ser>
        <c:dLbls>
          <c:showLegendKey val="0"/>
          <c:showVal val="0"/>
          <c:showCatName val="0"/>
          <c:showSerName val="0"/>
          <c:showPercent val="0"/>
          <c:showBubbleSize val="0"/>
        </c:dLbls>
        <c:smooth val="0"/>
        <c:axId val="209682992"/>
        <c:axId val="209683552"/>
      </c:lineChart>
      <c:catAx>
        <c:axId val="209682992"/>
        <c:scaling>
          <c:orientation val="minMax"/>
        </c:scaling>
        <c:delete val="0"/>
        <c:axPos val="b"/>
        <c:numFmt formatCode="General" sourceLinked="1"/>
        <c:majorTickMark val="out"/>
        <c:minorTickMark val="none"/>
        <c:tickLblPos val="low"/>
        <c:txPr>
          <a:bodyPr/>
          <a:lstStyle/>
          <a:p>
            <a:pPr>
              <a:defRPr>
                <a:solidFill>
                  <a:sysClr val="windowText" lastClr="000000"/>
                </a:solidFill>
              </a:defRPr>
            </a:pPr>
            <a:endParaRPr lang="es-CL"/>
          </a:p>
        </c:txPr>
        <c:crossAx val="209683552"/>
        <c:crosses val="autoZero"/>
        <c:auto val="1"/>
        <c:lblAlgn val="ctr"/>
        <c:lblOffset val="100"/>
        <c:noMultiLvlLbl val="0"/>
      </c:catAx>
      <c:valAx>
        <c:axId val="209683552"/>
        <c:scaling>
          <c:orientation val="minMax"/>
        </c:scaling>
        <c:delete val="0"/>
        <c:axPos val="l"/>
        <c:majorGridlines/>
        <c:numFmt formatCode="0%" sourceLinked="1"/>
        <c:majorTickMark val="out"/>
        <c:minorTickMark val="none"/>
        <c:tickLblPos val="nextTo"/>
        <c:txPr>
          <a:bodyPr/>
          <a:lstStyle/>
          <a:p>
            <a:pPr>
              <a:defRPr>
                <a:solidFill>
                  <a:sysClr val="windowText" lastClr="000000"/>
                </a:solidFill>
              </a:defRPr>
            </a:pPr>
            <a:endParaRPr lang="es-CL"/>
          </a:p>
        </c:txPr>
        <c:crossAx val="209682992"/>
        <c:crosses val="autoZero"/>
        <c:crossBetween val="between"/>
      </c:valAx>
    </c:plotArea>
    <c:legend>
      <c:legendPos val="b"/>
      <c:layout/>
      <c:overlay val="0"/>
      <c:txPr>
        <a:bodyPr/>
        <a:lstStyle/>
        <a:p>
          <a:pPr>
            <a:defRPr>
              <a:solidFill>
                <a:sysClr val="windowText" lastClr="000000"/>
              </a:solidFill>
            </a:defRPr>
          </a:pPr>
          <a:endParaRPr lang="es-CL"/>
        </a:p>
      </c:txPr>
    </c:legend>
    <c:plotVisOnly val="1"/>
    <c:dispBlanksAs val="gap"/>
    <c:showDLblsOverMax val="0"/>
  </c:chart>
  <c:spPr>
    <a:ln>
      <a:solidFill>
        <a:schemeClr val="bg1"/>
      </a:solidFill>
    </a:ln>
  </c:spPr>
  <c:txPr>
    <a:bodyPr/>
    <a:lstStyle/>
    <a:p>
      <a:pPr>
        <a:defRPr baseline="0">
          <a:solidFill>
            <a:schemeClr val="tx1">
              <a:lumMod val="65000"/>
              <a:lumOff val="35000"/>
            </a:schemeClr>
          </a:solidFill>
        </a:defRPr>
      </a:pPr>
      <a:endParaRPr lang="es-C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5" Type="http://schemas.openxmlformats.org/officeDocument/2006/relationships/chart" Target="../charts/chart22.xml"/><Relationship Id="rId4"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xdr:col>
      <xdr:colOff>428625</xdr:colOff>
      <xdr:row>19</xdr:row>
      <xdr:rowOff>47625</xdr:rowOff>
    </xdr:from>
    <xdr:to>
      <xdr:col>4</xdr:col>
      <xdr:colOff>838200</xdr:colOff>
      <xdr:row>36</xdr:row>
      <xdr:rowOff>152400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xdr:colOff>
      <xdr:row>19</xdr:row>
      <xdr:rowOff>95250</xdr:rowOff>
    </xdr:from>
    <xdr:to>
      <xdr:col>10</xdr:col>
      <xdr:colOff>495301</xdr:colOff>
      <xdr:row>37</xdr:row>
      <xdr:rowOff>38100</xdr:rowOff>
    </xdr:to>
    <xdr:graphicFrame macro="">
      <xdr:nvGraphicFramePr>
        <xdr:cNvPr id="3"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723899</xdr:colOff>
      <xdr:row>2</xdr:row>
      <xdr:rowOff>123824</xdr:rowOff>
    </xdr:from>
    <xdr:to>
      <xdr:col>25</xdr:col>
      <xdr:colOff>238125</xdr:colOff>
      <xdr:row>31</xdr:row>
      <xdr:rowOff>57150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752475</xdr:colOff>
      <xdr:row>33</xdr:row>
      <xdr:rowOff>9524</xdr:rowOff>
    </xdr:from>
    <xdr:to>
      <xdr:col>21</xdr:col>
      <xdr:colOff>333375</xdr:colOff>
      <xdr:row>48</xdr:row>
      <xdr:rowOff>114299</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752475</xdr:colOff>
      <xdr:row>33</xdr:row>
      <xdr:rowOff>9525</xdr:rowOff>
    </xdr:from>
    <xdr:to>
      <xdr:col>29</xdr:col>
      <xdr:colOff>180975</xdr:colOff>
      <xdr:row>48</xdr:row>
      <xdr:rowOff>114300</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49</xdr:row>
      <xdr:rowOff>171450</xdr:rowOff>
    </xdr:from>
    <xdr:to>
      <xdr:col>21</xdr:col>
      <xdr:colOff>342900</xdr:colOff>
      <xdr:row>65</xdr:row>
      <xdr:rowOff>85725</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752475</xdr:colOff>
      <xdr:row>50</xdr:row>
      <xdr:rowOff>0</xdr:rowOff>
    </xdr:from>
    <xdr:to>
      <xdr:col>29</xdr:col>
      <xdr:colOff>180975</xdr:colOff>
      <xdr:row>65</xdr:row>
      <xdr:rowOff>104775</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496658</xdr:colOff>
      <xdr:row>26</xdr:row>
      <xdr:rowOff>185055</xdr:rowOff>
    </xdr:from>
    <xdr:to>
      <xdr:col>8</xdr:col>
      <xdr:colOff>96610</xdr:colOff>
      <xdr:row>60</xdr:row>
      <xdr:rowOff>61232</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466725</xdr:colOff>
      <xdr:row>14</xdr:row>
      <xdr:rowOff>104774</xdr:rowOff>
    </xdr:from>
    <xdr:to>
      <xdr:col>9</xdr:col>
      <xdr:colOff>161925</xdr:colOff>
      <xdr:row>33</xdr:row>
      <xdr:rowOff>123825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342899</xdr:colOff>
      <xdr:row>2</xdr:row>
      <xdr:rowOff>19048</xdr:rowOff>
    </xdr:from>
    <xdr:to>
      <xdr:col>21</xdr:col>
      <xdr:colOff>123825</xdr:colOff>
      <xdr:row>27</xdr:row>
      <xdr:rowOff>171449</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219074</xdr:colOff>
      <xdr:row>5</xdr:row>
      <xdr:rowOff>152398</xdr:rowOff>
    </xdr:from>
    <xdr:to>
      <xdr:col>22</xdr:col>
      <xdr:colOff>38100</xdr:colOff>
      <xdr:row>34</xdr:row>
      <xdr:rowOff>76199</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742950</xdr:colOff>
      <xdr:row>36</xdr:row>
      <xdr:rowOff>38100</xdr:rowOff>
    </xdr:from>
    <xdr:to>
      <xdr:col>21</xdr:col>
      <xdr:colOff>561976</xdr:colOff>
      <xdr:row>65</xdr:row>
      <xdr:rowOff>1</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761999</xdr:colOff>
      <xdr:row>33</xdr:row>
      <xdr:rowOff>23811</xdr:rowOff>
    </xdr:from>
    <xdr:to>
      <xdr:col>10</xdr:col>
      <xdr:colOff>600075</xdr:colOff>
      <xdr:row>55</xdr:row>
      <xdr:rowOff>38100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2</xdr:col>
      <xdr:colOff>752474</xdr:colOff>
      <xdr:row>30</xdr:row>
      <xdr:rowOff>190499</xdr:rowOff>
    </xdr:from>
    <xdr:to>
      <xdr:col>9</xdr:col>
      <xdr:colOff>485775</xdr:colOff>
      <xdr:row>60</xdr:row>
      <xdr:rowOff>171450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666749</xdr:colOff>
      <xdr:row>45</xdr:row>
      <xdr:rowOff>23811</xdr:rowOff>
    </xdr:from>
    <xdr:to>
      <xdr:col>7</xdr:col>
      <xdr:colOff>171449</xdr:colOff>
      <xdr:row>69</xdr:row>
      <xdr:rowOff>9524</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1828800</xdr:colOff>
      <xdr:row>44</xdr:row>
      <xdr:rowOff>171450</xdr:rowOff>
    </xdr:from>
    <xdr:to>
      <xdr:col>12</xdr:col>
      <xdr:colOff>57150</xdr:colOff>
      <xdr:row>74</xdr:row>
      <xdr:rowOff>152400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9</xdr:col>
      <xdr:colOff>0</xdr:colOff>
      <xdr:row>4</xdr:row>
      <xdr:rowOff>142875</xdr:rowOff>
    </xdr:from>
    <xdr:to>
      <xdr:col>15</xdr:col>
      <xdr:colOff>561976</xdr:colOff>
      <xdr:row>24</xdr:row>
      <xdr:rowOff>9525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9524</xdr:colOff>
      <xdr:row>25</xdr:row>
      <xdr:rowOff>47624</xdr:rowOff>
    </xdr:from>
    <xdr:to>
      <xdr:col>17</xdr:col>
      <xdr:colOff>609599</xdr:colOff>
      <xdr:row>49</xdr:row>
      <xdr:rowOff>171449</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466722</xdr:colOff>
      <xdr:row>5</xdr:row>
      <xdr:rowOff>161922</xdr:rowOff>
    </xdr:from>
    <xdr:to>
      <xdr:col>17</xdr:col>
      <xdr:colOff>523875</xdr:colOff>
      <xdr:row>36</xdr:row>
      <xdr:rowOff>114299</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466724</xdr:colOff>
      <xdr:row>37</xdr:row>
      <xdr:rowOff>85724</xdr:rowOff>
    </xdr:from>
    <xdr:to>
      <xdr:col>16</xdr:col>
      <xdr:colOff>609599</xdr:colOff>
      <xdr:row>66</xdr:row>
      <xdr:rowOff>133349</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47625</xdr:colOff>
      <xdr:row>4</xdr:row>
      <xdr:rowOff>0</xdr:rowOff>
    </xdr:from>
    <xdr:to>
      <xdr:col>14</xdr:col>
      <xdr:colOff>514350</xdr:colOff>
      <xdr:row>36</xdr:row>
      <xdr:rowOff>85725</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38098</xdr:colOff>
      <xdr:row>13</xdr:row>
      <xdr:rowOff>171448</xdr:rowOff>
    </xdr:from>
    <xdr:to>
      <xdr:col>7</xdr:col>
      <xdr:colOff>57150</xdr:colOff>
      <xdr:row>39</xdr:row>
      <xdr:rowOff>133349</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7</xdr:col>
      <xdr:colOff>247649</xdr:colOff>
      <xdr:row>21</xdr:row>
      <xdr:rowOff>114300</xdr:rowOff>
    </xdr:from>
    <xdr:to>
      <xdr:col>12</xdr:col>
      <xdr:colOff>104774</xdr:colOff>
      <xdr:row>37</xdr:row>
      <xdr:rowOff>19050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219075</xdr:colOff>
      <xdr:row>38</xdr:row>
      <xdr:rowOff>180974</xdr:rowOff>
    </xdr:from>
    <xdr:to>
      <xdr:col>12</xdr:col>
      <xdr:colOff>76200</xdr:colOff>
      <xdr:row>54</xdr:row>
      <xdr:rowOff>190499</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8</xdr:col>
      <xdr:colOff>752474</xdr:colOff>
      <xdr:row>22</xdr:row>
      <xdr:rowOff>9525</xdr:rowOff>
    </xdr:from>
    <xdr:to>
      <xdr:col>16</xdr:col>
      <xdr:colOff>161925</xdr:colOff>
      <xdr:row>41</xdr:row>
      <xdr:rowOff>161925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43</xdr:row>
      <xdr:rowOff>0</xdr:rowOff>
    </xdr:from>
    <xdr:to>
      <xdr:col>16</xdr:col>
      <xdr:colOff>171451</xdr:colOff>
      <xdr:row>63</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8</xdr:col>
      <xdr:colOff>752474</xdr:colOff>
      <xdr:row>22</xdr:row>
      <xdr:rowOff>114300</xdr:rowOff>
    </xdr:from>
    <xdr:to>
      <xdr:col>16</xdr:col>
      <xdr:colOff>647699</xdr:colOff>
      <xdr:row>45</xdr:row>
      <xdr:rowOff>9525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46</xdr:row>
      <xdr:rowOff>152400</xdr:rowOff>
    </xdr:from>
    <xdr:to>
      <xdr:col>16</xdr:col>
      <xdr:colOff>657225</xdr:colOff>
      <xdr:row>69</xdr:row>
      <xdr:rowOff>85725</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8</xdr:col>
      <xdr:colOff>9521</xdr:colOff>
      <xdr:row>5</xdr:row>
      <xdr:rowOff>9523</xdr:rowOff>
    </xdr:from>
    <xdr:to>
      <xdr:col>19</xdr:col>
      <xdr:colOff>85724</xdr:colOff>
      <xdr:row>35</xdr:row>
      <xdr:rowOff>38100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37</xdr:row>
      <xdr:rowOff>0</xdr:rowOff>
    </xdr:from>
    <xdr:to>
      <xdr:col>19</xdr:col>
      <xdr:colOff>76203</xdr:colOff>
      <xdr:row>67</xdr:row>
      <xdr:rowOff>57152</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361950</xdr:colOff>
      <xdr:row>4</xdr:row>
      <xdr:rowOff>0</xdr:rowOff>
    </xdr:from>
    <xdr:to>
      <xdr:col>15</xdr:col>
      <xdr:colOff>28575</xdr:colOff>
      <xdr:row>33</xdr:row>
      <xdr:rowOff>180976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981075</xdr:colOff>
      <xdr:row>26</xdr:row>
      <xdr:rowOff>66675</xdr:rowOff>
    </xdr:from>
    <xdr:to>
      <xdr:col>13</xdr:col>
      <xdr:colOff>790575</xdr:colOff>
      <xdr:row>40</xdr:row>
      <xdr:rowOff>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962024</xdr:colOff>
      <xdr:row>26</xdr:row>
      <xdr:rowOff>38099</xdr:rowOff>
    </xdr:from>
    <xdr:to>
      <xdr:col>22</xdr:col>
      <xdr:colOff>666749</xdr:colOff>
      <xdr:row>54</xdr:row>
      <xdr:rowOff>19050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19050</xdr:colOff>
      <xdr:row>27</xdr:row>
      <xdr:rowOff>57150</xdr:rowOff>
    </xdr:from>
    <xdr:to>
      <xdr:col>31</xdr:col>
      <xdr:colOff>19050</xdr:colOff>
      <xdr:row>46</xdr:row>
      <xdr:rowOff>57150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714374</xdr:colOff>
      <xdr:row>14</xdr:row>
      <xdr:rowOff>57149</xdr:rowOff>
    </xdr:from>
    <xdr:to>
      <xdr:col>8</xdr:col>
      <xdr:colOff>666749</xdr:colOff>
      <xdr:row>38</xdr:row>
      <xdr:rowOff>104774</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285750</xdr:colOff>
      <xdr:row>14</xdr:row>
      <xdr:rowOff>85725</xdr:rowOff>
    </xdr:from>
    <xdr:to>
      <xdr:col>18</xdr:col>
      <xdr:colOff>590550</xdr:colOff>
      <xdr:row>38</xdr:row>
      <xdr:rowOff>133350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752474</xdr:colOff>
      <xdr:row>14</xdr:row>
      <xdr:rowOff>161924</xdr:rowOff>
    </xdr:from>
    <xdr:to>
      <xdr:col>9</xdr:col>
      <xdr:colOff>152400</xdr:colOff>
      <xdr:row>39</xdr:row>
      <xdr:rowOff>76199</xdr:rowOff>
    </xdr:to>
    <xdr:graphicFrame macro="">
      <xdr:nvGraphicFramePr>
        <xdr:cNvPr id="5"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352425</xdr:colOff>
      <xdr:row>15</xdr:row>
      <xdr:rowOff>19050</xdr:rowOff>
    </xdr:from>
    <xdr:to>
      <xdr:col>18</xdr:col>
      <xdr:colOff>123826</xdr:colOff>
      <xdr:row>39</xdr:row>
      <xdr:rowOff>123825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752475</xdr:colOff>
      <xdr:row>31</xdr:row>
      <xdr:rowOff>42861</xdr:rowOff>
    </xdr:from>
    <xdr:to>
      <xdr:col>3</xdr:col>
      <xdr:colOff>619125</xdr:colOff>
      <xdr:row>52</xdr:row>
      <xdr:rowOff>28574</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647700</xdr:colOff>
      <xdr:row>7</xdr:row>
      <xdr:rowOff>19047</xdr:rowOff>
    </xdr:from>
    <xdr:to>
      <xdr:col>17</xdr:col>
      <xdr:colOff>495300</xdr:colOff>
      <xdr:row>36</xdr:row>
      <xdr:rowOff>190499</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476251</xdr:colOff>
      <xdr:row>7</xdr:row>
      <xdr:rowOff>47623</xdr:rowOff>
    </xdr:from>
    <xdr:to>
      <xdr:col>27</xdr:col>
      <xdr:colOff>295276</xdr:colOff>
      <xdr:row>37</xdr:row>
      <xdr:rowOff>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47623</xdr:colOff>
      <xdr:row>39</xdr:row>
      <xdr:rowOff>123823</xdr:rowOff>
    </xdr:from>
    <xdr:to>
      <xdr:col>18</xdr:col>
      <xdr:colOff>771525</xdr:colOff>
      <xdr:row>58</xdr:row>
      <xdr:rowOff>114300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533398</xdr:colOff>
      <xdr:row>7</xdr:row>
      <xdr:rowOff>200025</xdr:rowOff>
    </xdr:from>
    <xdr:to>
      <xdr:col>22</xdr:col>
      <xdr:colOff>619124</xdr:colOff>
      <xdr:row>42</xdr:row>
      <xdr:rowOff>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609599</xdr:colOff>
      <xdr:row>7</xdr:row>
      <xdr:rowOff>142872</xdr:rowOff>
    </xdr:from>
    <xdr:to>
      <xdr:col>32</xdr:col>
      <xdr:colOff>0</xdr:colOff>
      <xdr:row>41</xdr:row>
      <xdr:rowOff>142875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J56"/>
  <sheetViews>
    <sheetView tabSelected="1" workbookViewId="0">
      <selection sqref="A1:D1"/>
    </sheetView>
  </sheetViews>
  <sheetFormatPr baseColWidth="10" defaultRowHeight="15" x14ac:dyDescent="0.25"/>
  <cols>
    <col min="1" max="1" width="15.7109375" style="76" customWidth="1"/>
    <col min="2" max="2" width="3.42578125" style="72" customWidth="1"/>
    <col min="4" max="4" width="102" bestFit="1" customWidth="1"/>
    <col min="5" max="5" width="10.42578125" customWidth="1"/>
  </cols>
  <sheetData>
    <row r="1" spans="1:10" x14ac:dyDescent="0.25">
      <c r="A1" s="458" t="s">
        <v>161</v>
      </c>
      <c r="B1" s="458"/>
      <c r="C1" s="458"/>
      <c r="D1" s="458"/>
    </row>
    <row r="2" spans="1:10" s="85" customFormat="1" ht="15" customHeight="1" x14ac:dyDescent="0.25">
      <c r="A2" s="422"/>
      <c r="B2" s="422"/>
      <c r="C2" s="422"/>
      <c r="D2" s="422"/>
      <c r="E2" s="340"/>
      <c r="F2" s="340"/>
      <c r="G2" s="340"/>
      <c r="H2" s="340"/>
    </row>
    <row r="3" spans="1:10" x14ac:dyDescent="0.25">
      <c r="A3" s="423" t="s">
        <v>162</v>
      </c>
      <c r="B3" s="424" t="s">
        <v>185</v>
      </c>
      <c r="C3" s="425"/>
      <c r="D3" s="425"/>
      <c r="E3" s="340"/>
      <c r="F3" s="340"/>
      <c r="G3" s="340"/>
      <c r="H3" s="340"/>
    </row>
    <row r="4" spans="1:10" s="85" customFormat="1" x14ac:dyDescent="0.25">
      <c r="A4" s="423" t="s">
        <v>78</v>
      </c>
      <c r="B4" s="424" t="s">
        <v>316</v>
      </c>
      <c r="C4" s="425"/>
      <c r="D4" s="425"/>
      <c r="E4" s="409"/>
      <c r="F4" s="226"/>
      <c r="G4" s="226"/>
    </row>
    <row r="5" spans="1:10" s="85" customFormat="1" x14ac:dyDescent="0.25">
      <c r="A5" s="423"/>
      <c r="B5" s="424"/>
      <c r="C5" s="426" t="s">
        <v>296</v>
      </c>
      <c r="D5" s="426" t="s">
        <v>623</v>
      </c>
      <c r="E5" s="409"/>
      <c r="F5" s="226"/>
      <c r="G5" s="226"/>
    </row>
    <row r="6" spans="1:10" s="85" customFormat="1" x14ac:dyDescent="0.25">
      <c r="A6" s="423"/>
      <c r="B6" s="424"/>
      <c r="C6" s="426" t="s">
        <v>297</v>
      </c>
      <c r="D6" s="426" t="s">
        <v>587</v>
      </c>
      <c r="E6" s="409"/>
      <c r="F6" s="226"/>
      <c r="G6" s="226"/>
    </row>
    <row r="7" spans="1:10" s="85" customFormat="1" x14ac:dyDescent="0.25">
      <c r="A7" s="423"/>
      <c r="B7" s="424"/>
      <c r="C7" s="426" t="s">
        <v>298</v>
      </c>
      <c r="D7" s="426" t="s">
        <v>588</v>
      </c>
      <c r="E7" s="409"/>
    </row>
    <row r="8" spans="1:10" s="85" customFormat="1" x14ac:dyDescent="0.25">
      <c r="A8" s="423"/>
      <c r="B8" s="424"/>
      <c r="C8" s="426"/>
      <c r="D8" s="426"/>
      <c r="E8" s="409"/>
    </row>
    <row r="9" spans="1:10" x14ac:dyDescent="0.25">
      <c r="A9" s="423" t="s">
        <v>108</v>
      </c>
      <c r="B9" s="424" t="s">
        <v>334</v>
      </c>
      <c r="C9" s="425"/>
      <c r="D9" s="425"/>
      <c r="E9" s="409"/>
      <c r="G9" s="226"/>
      <c r="H9" s="226"/>
      <c r="I9" s="226"/>
      <c r="J9" s="226"/>
    </row>
    <row r="10" spans="1:10" s="72" customFormat="1" x14ac:dyDescent="0.25">
      <c r="A10" s="427"/>
      <c r="B10" s="425"/>
      <c r="C10" s="426" t="s">
        <v>163</v>
      </c>
      <c r="D10" s="426" t="s">
        <v>589</v>
      </c>
      <c r="E10" s="409"/>
      <c r="F10" s="226"/>
      <c r="G10" s="226"/>
      <c r="H10" s="226"/>
      <c r="I10" s="226"/>
      <c r="J10" s="226"/>
    </row>
    <row r="11" spans="1:10" s="85" customFormat="1" x14ac:dyDescent="0.25">
      <c r="A11" s="427"/>
      <c r="B11" s="425"/>
      <c r="C11" s="426" t="s">
        <v>279</v>
      </c>
      <c r="D11" s="426" t="s">
        <v>590</v>
      </c>
      <c r="E11" s="409"/>
      <c r="F11" s="226"/>
    </row>
    <row r="12" spans="1:10" s="85" customFormat="1" x14ac:dyDescent="0.25">
      <c r="A12" s="427"/>
      <c r="B12" s="425"/>
      <c r="C12" s="426"/>
      <c r="D12" s="426"/>
      <c r="E12" s="409"/>
    </row>
    <row r="13" spans="1:10" x14ac:dyDescent="0.25">
      <c r="A13" s="423" t="s">
        <v>109</v>
      </c>
      <c r="B13" s="424" t="s">
        <v>184</v>
      </c>
      <c r="C13" s="425"/>
      <c r="D13" s="425"/>
      <c r="E13" s="409"/>
    </row>
    <row r="14" spans="1:10" s="72" customFormat="1" x14ac:dyDescent="0.25">
      <c r="A14" s="427"/>
      <c r="B14" s="425"/>
      <c r="C14" s="426" t="s">
        <v>164</v>
      </c>
      <c r="D14" s="426" t="s">
        <v>591</v>
      </c>
      <c r="E14" s="409"/>
      <c r="G14" s="226"/>
      <c r="H14" s="226"/>
    </row>
    <row r="15" spans="1:10" x14ac:dyDescent="0.25">
      <c r="A15" s="427"/>
      <c r="B15" s="425"/>
      <c r="C15" s="426" t="s">
        <v>165</v>
      </c>
      <c r="D15" s="426" t="s">
        <v>592</v>
      </c>
      <c r="E15" s="409"/>
    </row>
    <row r="16" spans="1:10" x14ac:dyDescent="0.25">
      <c r="A16" s="427"/>
      <c r="B16" s="425"/>
      <c r="C16" s="426" t="s">
        <v>166</v>
      </c>
      <c r="D16" s="426" t="s">
        <v>299</v>
      </c>
      <c r="E16" s="409"/>
    </row>
    <row r="17" spans="1:10" x14ac:dyDescent="0.25">
      <c r="A17" s="427"/>
      <c r="B17" s="425"/>
      <c r="C17" s="426" t="s">
        <v>167</v>
      </c>
      <c r="D17" s="426" t="s">
        <v>340</v>
      </c>
      <c r="E17" s="409"/>
    </row>
    <row r="18" spans="1:10" x14ac:dyDescent="0.25">
      <c r="A18" s="427"/>
      <c r="B18" s="425"/>
      <c r="C18" s="426" t="s">
        <v>168</v>
      </c>
      <c r="D18" s="426" t="s">
        <v>593</v>
      </c>
      <c r="E18" s="409"/>
    </row>
    <row r="19" spans="1:10" x14ac:dyDescent="0.25">
      <c r="A19" s="427"/>
      <c r="B19" s="425"/>
      <c r="C19" s="426" t="s">
        <v>169</v>
      </c>
      <c r="D19" s="426" t="s">
        <v>618</v>
      </c>
      <c r="E19" s="409"/>
    </row>
    <row r="20" spans="1:10" x14ac:dyDescent="0.25">
      <c r="A20" s="427"/>
      <c r="B20" s="425"/>
      <c r="C20" s="426" t="s">
        <v>170</v>
      </c>
      <c r="D20" s="426" t="s">
        <v>619</v>
      </c>
      <c r="E20" s="409"/>
    </row>
    <row r="21" spans="1:10" s="72" customFormat="1" x14ac:dyDescent="0.25">
      <c r="A21" s="427"/>
      <c r="B21" s="425"/>
      <c r="C21" s="426" t="s">
        <v>187</v>
      </c>
      <c r="D21" s="426" t="s">
        <v>183</v>
      </c>
      <c r="E21" s="409"/>
    </row>
    <row r="22" spans="1:10" s="84" customFormat="1" x14ac:dyDescent="0.25">
      <c r="A22" s="427"/>
      <c r="B22" s="425"/>
      <c r="C22" s="426" t="s">
        <v>202</v>
      </c>
      <c r="D22" s="426" t="s">
        <v>182</v>
      </c>
      <c r="E22" s="409"/>
    </row>
    <row r="23" spans="1:10" s="85" customFormat="1" x14ac:dyDescent="0.25">
      <c r="A23" s="427"/>
      <c r="B23" s="425"/>
      <c r="C23" s="426" t="s">
        <v>303</v>
      </c>
      <c r="D23" s="426" t="s">
        <v>180</v>
      </c>
      <c r="E23" s="409"/>
      <c r="F23" s="226"/>
      <c r="G23" s="226"/>
      <c r="H23" s="226"/>
      <c r="I23" s="226"/>
      <c r="J23" s="226"/>
    </row>
    <row r="24" spans="1:10" s="85" customFormat="1" x14ac:dyDescent="0.25">
      <c r="A24" s="427"/>
      <c r="B24" s="425"/>
      <c r="C24" s="426" t="s">
        <v>304</v>
      </c>
      <c r="D24" s="426" t="s">
        <v>203</v>
      </c>
      <c r="E24" s="409"/>
    </row>
    <row r="25" spans="1:10" s="85" customFormat="1" x14ac:dyDescent="0.25">
      <c r="A25" s="427"/>
      <c r="B25" s="425"/>
      <c r="C25" s="426" t="s">
        <v>305</v>
      </c>
      <c r="D25" s="426" t="s">
        <v>181</v>
      </c>
      <c r="E25" s="409"/>
      <c r="F25" s="226"/>
      <c r="G25" s="226"/>
    </row>
    <row r="26" spans="1:10" s="85" customFormat="1" x14ac:dyDescent="0.25">
      <c r="A26" s="427"/>
      <c r="B26" s="425"/>
      <c r="C26" s="426" t="s">
        <v>306</v>
      </c>
      <c r="D26" s="426" t="s">
        <v>370</v>
      </c>
      <c r="E26" s="409"/>
      <c r="F26" s="226"/>
      <c r="G26" s="226"/>
      <c r="H26" s="226"/>
      <c r="I26" s="226"/>
    </row>
    <row r="27" spans="1:10" s="85" customFormat="1" ht="15" customHeight="1" x14ac:dyDescent="0.25">
      <c r="A27" s="427"/>
      <c r="B27" s="425"/>
      <c r="C27" s="426" t="s">
        <v>307</v>
      </c>
      <c r="D27" s="426" t="s">
        <v>328</v>
      </c>
      <c r="E27" s="409"/>
      <c r="F27" s="226"/>
      <c r="G27" s="226"/>
      <c r="H27" s="226"/>
      <c r="I27" s="226"/>
    </row>
    <row r="28" spans="1:10" s="223" customFormat="1" ht="15" customHeight="1" x14ac:dyDescent="0.25">
      <c r="A28" s="427"/>
      <c r="B28" s="425"/>
      <c r="C28" s="426" t="s">
        <v>308</v>
      </c>
      <c r="D28" s="426" t="s">
        <v>201</v>
      </c>
      <c r="E28" s="409"/>
      <c r="F28" s="226"/>
      <c r="G28" s="226"/>
      <c r="H28" s="226"/>
      <c r="I28" s="226"/>
    </row>
    <row r="29" spans="1:10" s="223" customFormat="1" ht="15" customHeight="1" x14ac:dyDescent="0.25">
      <c r="A29" s="427"/>
      <c r="B29" s="425"/>
      <c r="C29" s="426" t="s">
        <v>309</v>
      </c>
      <c r="D29" s="426" t="s">
        <v>670</v>
      </c>
      <c r="E29" s="409"/>
      <c r="F29" s="226"/>
      <c r="G29" s="226"/>
      <c r="H29" s="226"/>
      <c r="I29" s="226"/>
    </row>
    <row r="30" spans="1:10" s="223" customFormat="1" ht="15" customHeight="1" x14ac:dyDescent="0.25">
      <c r="A30" s="427"/>
      <c r="B30" s="425"/>
      <c r="C30" s="426" t="s">
        <v>371</v>
      </c>
      <c r="D30" s="426" t="s">
        <v>622</v>
      </c>
      <c r="E30" s="409"/>
      <c r="F30" s="226"/>
      <c r="G30" s="226"/>
      <c r="H30" s="226"/>
      <c r="I30" s="226"/>
    </row>
    <row r="31" spans="1:10" s="223" customFormat="1" ht="15" customHeight="1" x14ac:dyDescent="0.25">
      <c r="A31" s="427"/>
      <c r="B31" s="425"/>
      <c r="C31" s="426"/>
      <c r="D31" s="426"/>
      <c r="E31" s="409"/>
      <c r="F31" s="226"/>
      <c r="G31" s="226"/>
      <c r="H31" s="226"/>
      <c r="I31" s="226"/>
    </row>
    <row r="32" spans="1:10" x14ac:dyDescent="0.25">
      <c r="A32" s="423" t="s">
        <v>110</v>
      </c>
      <c r="B32" s="424" t="s">
        <v>640</v>
      </c>
      <c r="C32" s="425"/>
      <c r="D32" s="425"/>
      <c r="E32" s="409"/>
      <c r="F32" s="138"/>
      <c r="G32" s="226"/>
      <c r="H32" s="138"/>
      <c r="I32" s="138"/>
    </row>
    <row r="33" spans="1:9" x14ac:dyDescent="0.25">
      <c r="A33" s="427"/>
      <c r="B33" s="425"/>
      <c r="C33" s="426" t="s">
        <v>171</v>
      </c>
      <c r="D33" s="426" t="s">
        <v>574</v>
      </c>
      <c r="E33" s="409"/>
      <c r="G33" s="226"/>
    </row>
    <row r="34" spans="1:9" x14ac:dyDescent="0.25">
      <c r="A34" s="427"/>
      <c r="B34" s="425"/>
      <c r="C34" s="426" t="s">
        <v>172</v>
      </c>
      <c r="D34" s="426" t="s">
        <v>638</v>
      </c>
      <c r="E34" s="409"/>
      <c r="F34" s="409"/>
      <c r="G34" s="226"/>
    </row>
    <row r="35" spans="1:9" x14ac:dyDescent="0.25">
      <c r="A35" s="427"/>
      <c r="B35" s="425"/>
      <c r="C35" s="426" t="s">
        <v>173</v>
      </c>
      <c r="D35" s="426" t="s">
        <v>575</v>
      </c>
      <c r="E35" s="409"/>
      <c r="F35" s="409"/>
      <c r="G35" s="226"/>
    </row>
    <row r="36" spans="1:9" s="201" customFormat="1" x14ac:dyDescent="0.25">
      <c r="A36" s="428"/>
      <c r="B36" s="429"/>
      <c r="C36" s="426" t="s">
        <v>174</v>
      </c>
      <c r="D36" s="426" t="s">
        <v>642</v>
      </c>
      <c r="E36" s="409"/>
      <c r="F36" s="409"/>
    </row>
    <row r="37" spans="1:9" x14ac:dyDescent="0.25">
      <c r="A37" s="427"/>
      <c r="B37" s="425"/>
      <c r="C37" s="426" t="s">
        <v>175</v>
      </c>
      <c r="D37" s="426" t="s">
        <v>653</v>
      </c>
      <c r="E37" s="409"/>
      <c r="F37" s="409"/>
      <c r="G37" s="226"/>
    </row>
    <row r="38" spans="1:9" ht="15" customHeight="1" x14ac:dyDescent="0.25">
      <c r="A38" s="427"/>
      <c r="B38" s="425"/>
      <c r="C38" s="426" t="s">
        <v>176</v>
      </c>
      <c r="D38" s="426" t="s">
        <v>654</v>
      </c>
      <c r="E38" s="409"/>
      <c r="F38" s="409"/>
      <c r="G38" s="202"/>
      <c r="H38" s="202"/>
      <c r="I38" s="202"/>
    </row>
    <row r="39" spans="1:9" x14ac:dyDescent="0.25">
      <c r="A39" s="427"/>
      <c r="B39" s="425"/>
      <c r="C39" s="426" t="s">
        <v>177</v>
      </c>
      <c r="D39" s="426" t="s">
        <v>655</v>
      </c>
      <c r="E39" s="409"/>
      <c r="F39" s="202"/>
      <c r="G39" s="202"/>
      <c r="H39" s="202"/>
      <c r="I39" s="202"/>
    </row>
    <row r="40" spans="1:9" x14ac:dyDescent="0.25">
      <c r="A40" s="427"/>
      <c r="B40" s="425"/>
      <c r="C40" s="426" t="s">
        <v>178</v>
      </c>
      <c r="D40" s="426" t="s">
        <v>580</v>
      </c>
      <c r="E40" s="409"/>
      <c r="F40" s="202"/>
      <c r="G40" s="202"/>
      <c r="H40" s="202"/>
      <c r="I40" s="202"/>
    </row>
    <row r="41" spans="1:9" x14ac:dyDescent="0.25">
      <c r="A41" s="427"/>
      <c r="B41" s="425"/>
      <c r="C41" s="426" t="s">
        <v>179</v>
      </c>
      <c r="D41" s="426" t="s">
        <v>581</v>
      </c>
      <c r="E41" s="409"/>
    </row>
    <row r="42" spans="1:9" x14ac:dyDescent="0.25">
      <c r="A42" s="427"/>
      <c r="B42" s="425"/>
      <c r="C42" s="426" t="s">
        <v>302</v>
      </c>
      <c r="D42" s="426" t="s">
        <v>658</v>
      </c>
      <c r="E42" s="409"/>
    </row>
    <row r="43" spans="1:9" s="85" customFormat="1" x14ac:dyDescent="0.25">
      <c r="A43" s="427"/>
      <c r="B43" s="425"/>
      <c r="C43" s="426" t="s">
        <v>646</v>
      </c>
      <c r="D43" s="426" t="s">
        <v>660</v>
      </c>
      <c r="E43" s="409"/>
    </row>
    <row r="44" spans="1:9" s="226" customFormat="1" x14ac:dyDescent="0.25">
      <c r="A44" s="427"/>
      <c r="B44" s="425"/>
      <c r="C44" s="426" t="s">
        <v>647</v>
      </c>
      <c r="D44" s="426" t="s">
        <v>667</v>
      </c>
      <c r="E44" s="409"/>
    </row>
    <row r="45" spans="1:9" s="226" customFormat="1" x14ac:dyDescent="0.25">
      <c r="A45" s="427"/>
      <c r="B45" s="425"/>
      <c r="C45" s="426"/>
      <c r="D45" s="426"/>
      <c r="E45" s="409"/>
    </row>
    <row r="46" spans="1:9" x14ac:dyDescent="0.25">
      <c r="A46" s="423" t="s">
        <v>322</v>
      </c>
      <c r="B46" s="425"/>
      <c r="C46" s="425"/>
      <c r="D46" s="425"/>
      <c r="E46" s="409"/>
    </row>
    <row r="47" spans="1:9" x14ac:dyDescent="0.25">
      <c r="A47" s="427"/>
      <c r="B47" s="425"/>
      <c r="C47" s="426" t="s">
        <v>673</v>
      </c>
      <c r="D47" s="430" t="s">
        <v>389</v>
      </c>
      <c r="E47" s="409"/>
    </row>
    <row r="48" spans="1:9" s="226" customFormat="1" x14ac:dyDescent="0.25">
      <c r="A48" s="427"/>
      <c r="B48" s="425"/>
      <c r="C48" s="426" t="s">
        <v>674</v>
      </c>
      <c r="D48" s="430" t="s">
        <v>563</v>
      </c>
      <c r="E48" s="409"/>
    </row>
    <row r="49" spans="1:4" x14ac:dyDescent="0.25">
      <c r="A49" s="427"/>
      <c r="B49" s="425"/>
      <c r="C49" s="425"/>
      <c r="D49" s="425"/>
    </row>
    <row r="50" spans="1:4" s="85" customFormat="1" x14ac:dyDescent="0.25">
      <c r="A50" s="422" t="s">
        <v>321</v>
      </c>
      <c r="B50" s="459" t="s">
        <v>672</v>
      </c>
      <c r="C50" s="459"/>
      <c r="D50" s="459"/>
    </row>
    <row r="51" spans="1:4" s="85" customFormat="1" x14ac:dyDescent="0.25">
      <c r="A51" s="423"/>
      <c r="B51" s="459"/>
      <c r="C51" s="459"/>
      <c r="D51" s="459"/>
    </row>
    <row r="52" spans="1:4" s="409" customFormat="1" x14ac:dyDescent="0.25">
      <c r="A52" s="423"/>
      <c r="B52" s="431"/>
      <c r="C52" s="422"/>
      <c r="D52" s="422"/>
    </row>
    <row r="53" spans="1:4" x14ac:dyDescent="0.25">
      <c r="A53" s="423" t="s">
        <v>641</v>
      </c>
      <c r="B53" s="459" t="s">
        <v>668</v>
      </c>
      <c r="C53" s="459"/>
      <c r="D53" s="459"/>
    </row>
    <row r="54" spans="1:4" x14ac:dyDescent="0.25">
      <c r="A54" s="423"/>
      <c r="B54" s="459"/>
      <c r="C54" s="459"/>
      <c r="D54" s="459"/>
    </row>
    <row r="55" spans="1:4" x14ac:dyDescent="0.25">
      <c r="A55" s="423"/>
      <c r="B55" s="459"/>
      <c r="C55" s="459"/>
      <c r="D55" s="459"/>
    </row>
    <row r="56" spans="1:4" x14ac:dyDescent="0.25">
      <c r="A56" s="423"/>
      <c r="B56" s="459"/>
      <c r="C56" s="459"/>
      <c r="D56" s="459"/>
    </row>
  </sheetData>
  <sheetProtection password="C69F" sheet="1" objects="1" scenarios="1"/>
  <mergeCells count="3">
    <mergeCell ref="A1:D1"/>
    <mergeCell ref="B53:D56"/>
    <mergeCell ref="B50:D51"/>
  </mergeCells>
  <hyperlinks>
    <hyperlink ref="C35:D35" location="D.3!A1" display="D.3."/>
    <hyperlink ref="C37:D37" location="D.4!A1" display="D.4."/>
    <hyperlink ref="C38:D38" location="D.5!A1" display="D.5."/>
    <hyperlink ref="C39:D39" location="D.6!A1" display="D.6."/>
    <hyperlink ref="C40:D40" location="D.7!A1" display="D.7."/>
    <hyperlink ref="C41:D41" location="D.8!A1" display="D.8."/>
    <hyperlink ref="C42:D42" location="D.9!A1" display="D.9."/>
    <hyperlink ref="C21:D21" location="C.8!A1" display="C.8."/>
    <hyperlink ref="C22:D22" location="C.9!A1" display="C.9."/>
    <hyperlink ref="C11:D11" location="B.2!A1" display="B.2."/>
    <hyperlink ref="C5:D5" location="I.1!A1" display="I.1."/>
    <hyperlink ref="C6:D6" location="I.2!A1" display="I.2."/>
    <hyperlink ref="C7:D7" location="I.3!A1" display="I.3."/>
    <hyperlink ref="C14:D14" location="C.1!A1" display="C.1."/>
    <hyperlink ref="C15:D15" location="C.2!A1" display="C.2."/>
    <hyperlink ref="C16:D16" location="C.3!A1" display="C.3."/>
    <hyperlink ref="C17:D17" location="C.4!A1" display="C.4."/>
    <hyperlink ref="C18:D18" location="C.5!A1" display="C.5."/>
    <hyperlink ref="C19:D19" location="C.6!A1" display="C.6."/>
    <hyperlink ref="C20:D20" location="C.7!A1" display="C.7."/>
    <hyperlink ref="C23:D23" location="C.10!A1" display="C.10."/>
    <hyperlink ref="C24:D24" location="C.11!A1" display="C.11."/>
    <hyperlink ref="C25:D25" location="C.12!A1" display="C.12."/>
    <hyperlink ref="C29:D29" location="C.16!A1" display="C.16."/>
    <hyperlink ref="C30:D30" location="C.17!A1" display="C.17."/>
    <hyperlink ref="C27:D27" location="C.14!A1" display="C.14."/>
    <hyperlink ref="C28:D28" location="C.15!A1" display="C.15."/>
    <hyperlink ref="C33:D33" location="D.1!A1" display="D.1."/>
    <hyperlink ref="C34:D34" location="D.2!A1" display="D.2."/>
    <hyperlink ref="C43:D43" location="D.11!A1" display="D.11."/>
    <hyperlink ref="D47" location="'ANEXO 1'!A1" display="IPC FUENTE INE."/>
    <hyperlink ref="D10" location="B.1!A1" display="TOTAL DE VENTAS Y EXPORTACIONES SEGÚN ACTIVIDAD ECONÓMICA."/>
    <hyperlink ref="C26:D26" location="C.13!A1" display="C.13."/>
    <hyperlink ref="D11" location="B.2!A1" display="EMPRESAS EXPORTADORAS Y GASTO EN I+D SEGÚN ACTIVIDAD ECONÓMICA."/>
    <hyperlink ref="C10" location="B.1!A1" display="B.1."/>
    <hyperlink ref="D48" location="'ANEXO 2'!A1" display="DATOS DE OBSERVATORIOS ASTRONÓMICOS."/>
    <hyperlink ref="D43" location="D.11!A1" display="EMPRESAS: MUJERES INVESTIGADORAS POR ACTIVIDAD ECONÓMICA (2013)."/>
    <hyperlink ref="C43" location="D.11!A1" display="D.11."/>
    <hyperlink ref="D36" location="D.4!A1" display="PERSONAL I+D SEGÚN OCUPACIÓN E INVESTIGADORES SEGÚN TITULACIÓN FORMAL (PROMEDIO MENSUAL)."/>
    <hyperlink ref="C36" location="D.4!A1" display="D.4."/>
    <hyperlink ref="D37" location="D.5!A1" display="PERSONAL I+D POR REGIÓN Y UNIDAD DECLARANTE (JCE Y PROMEDIO MENSUAL)."/>
    <hyperlink ref="C37" location="D.5!A1" display="D.5."/>
    <hyperlink ref="D39" location="D.7!A1" display="INVESTIGADORES SEGÚN ÁREA DEL CONOCIMIENTO Y UNIDAD DECLARANTE (JCE)"/>
    <hyperlink ref="C39" location="D.7!A1" display="D.7."/>
    <hyperlink ref="C40" location="D.8!A1" display="D.8."/>
    <hyperlink ref="C41" location="D.9!A1" display="D.9."/>
    <hyperlink ref="C42" location="D.10!A1" display="D.10."/>
    <hyperlink ref="C44" location="D.12!A1" display="D.12."/>
    <hyperlink ref="D40" location="D.8!A1" display="PERSONAL I+D MUJERES POR OCUPACIÓN Y UNIDAD DECLARANTE (2013, JCE Y PROMEDIO MENSUAL)."/>
    <hyperlink ref="D41" location="D.9!A1" display="PERSONAL I+D MUJERES POR TITULACIÓN FORMAL Y UNIDAD DECLARANTE (2013, JCE Y PROMEDIO MENSUAL)."/>
    <hyperlink ref="D42" location="D.10!A1" display="MUJERES INVESTIGADORAS POR TITULACIÓN FORMAL Y UNIDAD DECLARANTE (2013)"/>
    <hyperlink ref="D44" location="D.12!A1" display="TENDENCIAS DE MUJERES: PERSONAL I+D, INVESTIGADORAS, OCUPACIÓN (JCE)"/>
    <hyperlink ref="D38" location="D.6!A1" display="EMPRESAS: INVESTIGADORES POR ACTIVIDAD ECONÓMICA (JCE Y PROMEDIO MENSUAL)."/>
    <hyperlink ref="C38" location="D.6!A1" display="D.6."/>
    <hyperlink ref="C47" location="'ANEXO 1'!A1" display="ANEXO1"/>
    <hyperlink ref="C48" location="'ANEXO 2'!A1" display="ANEXO2"/>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R13"/>
  <sheetViews>
    <sheetView workbookViewId="0"/>
  </sheetViews>
  <sheetFormatPr baseColWidth="10" defaultRowHeight="15" x14ac:dyDescent="0.25"/>
  <cols>
    <col min="2" max="2" width="22.42578125" bestFit="1" customWidth="1"/>
    <col min="10" max="10" width="5.85546875" customWidth="1"/>
    <col min="11" max="11" width="22.42578125" bestFit="1" customWidth="1"/>
  </cols>
  <sheetData>
    <row r="1" spans="1:18" x14ac:dyDescent="0.25">
      <c r="A1" s="78" t="s">
        <v>161</v>
      </c>
    </row>
    <row r="2" spans="1:18" x14ac:dyDescent="0.25">
      <c r="A2" s="1" t="s">
        <v>339</v>
      </c>
    </row>
    <row r="4" spans="1:18" x14ac:dyDescent="0.25">
      <c r="A4" s="77" t="s">
        <v>105</v>
      </c>
      <c r="B4" t="s">
        <v>324</v>
      </c>
    </row>
    <row r="6" spans="1:18" x14ac:dyDescent="0.25">
      <c r="B6" s="489" t="s">
        <v>293</v>
      </c>
      <c r="C6" s="489"/>
      <c r="D6" s="489"/>
      <c r="E6" s="489"/>
      <c r="F6" s="489"/>
      <c r="G6" s="489"/>
      <c r="H6" s="489"/>
      <c r="I6" s="489"/>
      <c r="K6" s="489" t="s">
        <v>295</v>
      </c>
      <c r="L6" s="489"/>
      <c r="M6" s="489"/>
      <c r="N6" s="489"/>
      <c r="O6" s="489"/>
      <c r="P6" s="489"/>
      <c r="Q6" s="489"/>
      <c r="R6" s="489"/>
    </row>
    <row r="7" spans="1:18" ht="15.75" thickBot="1" x14ac:dyDescent="0.3">
      <c r="B7" s="133"/>
      <c r="C7" s="137">
        <v>2007</v>
      </c>
      <c r="D7" s="137">
        <v>2008</v>
      </c>
      <c r="E7" s="137">
        <v>2009</v>
      </c>
      <c r="F7" s="137">
        <v>2010</v>
      </c>
      <c r="G7" s="137">
        <v>2011</v>
      </c>
      <c r="H7" s="137">
        <v>2012</v>
      </c>
      <c r="I7" s="137">
        <v>2013</v>
      </c>
      <c r="K7" s="133"/>
      <c r="L7" s="137">
        <v>2007</v>
      </c>
      <c r="M7" s="137">
        <v>2008</v>
      </c>
      <c r="N7" s="137">
        <v>2009</v>
      </c>
      <c r="O7" s="137">
        <v>2010</v>
      </c>
      <c r="P7" s="137">
        <v>2011</v>
      </c>
      <c r="Q7" s="137">
        <v>2012</v>
      </c>
      <c r="R7" s="137">
        <v>2013</v>
      </c>
    </row>
    <row r="8" spans="1:18" ht="15.75" thickTop="1" x14ac:dyDescent="0.25">
      <c r="B8" s="150" t="s">
        <v>7</v>
      </c>
      <c r="C8" s="149">
        <v>130267.16549</v>
      </c>
      <c r="D8" s="149">
        <v>168662.154392</v>
      </c>
      <c r="E8" s="149">
        <v>102872.89878599999</v>
      </c>
      <c r="F8" s="149">
        <v>102166.183554</v>
      </c>
      <c r="G8" s="149">
        <v>152880.07793600002</v>
      </c>
      <c r="H8" s="149">
        <v>169414.94383999999</v>
      </c>
      <c r="I8" s="149">
        <v>182696.42599999998</v>
      </c>
      <c r="K8" s="150" t="s">
        <v>7</v>
      </c>
      <c r="L8" s="154">
        <f>C8/C$13</f>
        <v>0.3888847851131591</v>
      </c>
      <c r="M8" s="154">
        <f t="shared" ref="M8:R13" si="0">D8/D$13</f>
        <v>0.43728011084522944</v>
      </c>
      <c r="N8" s="154">
        <f t="shared" si="0"/>
        <v>0.26962569911066048</v>
      </c>
      <c r="O8" s="154">
        <f t="shared" si="0"/>
        <v>0.25442294432712725</v>
      </c>
      <c r="P8" s="154">
        <f t="shared" si="0"/>
        <v>0.33892211859136923</v>
      </c>
      <c r="Q8" s="154">
        <f t="shared" si="0"/>
        <v>0.34945640581875009</v>
      </c>
      <c r="R8" s="154">
        <f t="shared" si="0"/>
        <v>0.34452064932260479</v>
      </c>
    </row>
    <row r="9" spans="1:18" x14ac:dyDescent="0.25">
      <c r="B9" s="150" t="s">
        <v>5</v>
      </c>
      <c r="C9" s="149">
        <v>119188.74559200001</v>
      </c>
      <c r="D9" s="149">
        <v>130221.20383200001</v>
      </c>
      <c r="E9" s="149">
        <v>146218.25514851822</v>
      </c>
      <c r="F9" s="149">
        <v>162062.63754367715</v>
      </c>
      <c r="G9" s="149">
        <v>151809.05033947623</v>
      </c>
      <c r="H9" s="149">
        <v>174333.75595615199</v>
      </c>
      <c r="I9" s="149">
        <v>202807.2730932</v>
      </c>
      <c r="K9" s="150" t="s">
        <v>5</v>
      </c>
      <c r="L9" s="154">
        <f t="shared" ref="L9:L13" si="1">C9/C$13</f>
        <v>0.35581252991192197</v>
      </c>
      <c r="M9" s="154">
        <f t="shared" si="0"/>
        <v>0.33761659603677585</v>
      </c>
      <c r="N9" s="154">
        <f t="shared" si="0"/>
        <v>0.38323212169972803</v>
      </c>
      <c r="O9" s="154">
        <f t="shared" si="0"/>
        <v>0.40358220278913459</v>
      </c>
      <c r="P9" s="154">
        <f t="shared" si="0"/>
        <v>0.33654774158303447</v>
      </c>
      <c r="Q9" s="154">
        <f t="shared" si="0"/>
        <v>0.35960256154767789</v>
      </c>
      <c r="R9" s="154">
        <f t="shared" si="0"/>
        <v>0.38244477433519203</v>
      </c>
    </row>
    <row r="10" spans="1:18" x14ac:dyDescent="0.25">
      <c r="B10" s="150" t="s">
        <v>53</v>
      </c>
      <c r="C10" s="149">
        <v>62461.182814000007</v>
      </c>
      <c r="D10" s="149">
        <v>66375.262616000007</v>
      </c>
      <c r="E10" s="149">
        <v>53276.357667481774</v>
      </c>
      <c r="F10" s="149">
        <v>50893.583725322831</v>
      </c>
      <c r="G10" s="149">
        <v>43235.07187652382</v>
      </c>
      <c r="H10" s="149">
        <v>45688.988493848003</v>
      </c>
      <c r="I10" s="149">
        <v>58116.558906800012</v>
      </c>
      <c r="K10" s="150" t="s">
        <v>53</v>
      </c>
      <c r="L10" s="154">
        <f t="shared" si="1"/>
        <v>0.18646451364139635</v>
      </c>
      <c r="M10" s="154">
        <f t="shared" si="0"/>
        <v>0.17208710690750192</v>
      </c>
      <c r="N10" s="154">
        <f t="shared" si="0"/>
        <v>0.13963517458612981</v>
      </c>
      <c r="O10" s="154">
        <f t="shared" si="0"/>
        <v>0.12673954304960275</v>
      </c>
      <c r="P10" s="154">
        <f t="shared" si="0"/>
        <v>9.5848473886675278E-2</v>
      </c>
      <c r="Q10" s="154">
        <f t="shared" si="0"/>
        <v>9.4243809564009656E-2</v>
      </c>
      <c r="R10" s="154">
        <f t="shared" si="0"/>
        <v>0.10959357579861005</v>
      </c>
    </row>
    <row r="11" spans="1:18" x14ac:dyDescent="0.25">
      <c r="B11" s="150" t="s">
        <v>6</v>
      </c>
      <c r="C11" s="149">
        <v>9063.0181900000007</v>
      </c>
      <c r="D11" s="149">
        <v>7568.4345760000006</v>
      </c>
      <c r="E11" s="149">
        <v>6492.8813239999999</v>
      </c>
      <c r="F11" s="149">
        <v>6802.4767750000001</v>
      </c>
      <c r="G11" s="149">
        <v>7227.9511520000005</v>
      </c>
      <c r="H11" s="149">
        <v>10346.39738</v>
      </c>
      <c r="I11" s="149">
        <v>6367.91</v>
      </c>
      <c r="K11" s="150" t="s">
        <v>6</v>
      </c>
      <c r="L11" s="154">
        <f t="shared" si="1"/>
        <v>2.7055704083507978E-2</v>
      </c>
      <c r="M11" s="154">
        <f t="shared" si="0"/>
        <v>1.9622220066193612E-2</v>
      </c>
      <c r="N11" s="154">
        <f t="shared" si="0"/>
        <v>1.7017578846181953E-2</v>
      </c>
      <c r="O11" s="154">
        <f t="shared" si="0"/>
        <v>1.6940107867469037E-2</v>
      </c>
      <c r="P11" s="154">
        <f t="shared" si="0"/>
        <v>1.6023752411588172E-2</v>
      </c>
      <c r="Q11" s="154">
        <f t="shared" si="0"/>
        <v>2.1341770446189304E-2</v>
      </c>
      <c r="R11" s="154">
        <f t="shared" si="0"/>
        <v>1.2008316397102965E-2</v>
      </c>
    </row>
    <row r="12" spans="1:18" x14ac:dyDescent="0.25">
      <c r="B12" s="150" t="s">
        <v>68</v>
      </c>
      <c r="C12" s="149">
        <v>13996.134033</v>
      </c>
      <c r="D12" s="149">
        <v>12880.298312000001</v>
      </c>
      <c r="E12" s="149">
        <v>72679.271599</v>
      </c>
      <c r="F12" s="149">
        <v>79635.535148999988</v>
      </c>
      <c r="G12" s="149">
        <v>95925.159824000002</v>
      </c>
      <c r="H12" s="149">
        <v>85011.559849999991</v>
      </c>
      <c r="I12" s="149">
        <v>80303.489000000001</v>
      </c>
      <c r="K12" s="150" t="s">
        <v>68</v>
      </c>
      <c r="L12" s="154">
        <f t="shared" si="1"/>
        <v>4.1782467250014763E-2</v>
      </c>
      <c r="M12" s="154">
        <f t="shared" si="0"/>
        <v>3.3393966144299021E-2</v>
      </c>
      <c r="N12" s="154">
        <f t="shared" si="0"/>
        <v>0.19048942575729963</v>
      </c>
      <c r="O12" s="154">
        <f t="shared" si="0"/>
        <v>0.19831520196666627</v>
      </c>
      <c r="P12" s="154">
        <f t="shared" si="0"/>
        <v>0.21265791352733271</v>
      </c>
      <c r="Q12" s="154">
        <f t="shared" si="0"/>
        <v>0.17535545262337324</v>
      </c>
      <c r="R12" s="154">
        <f t="shared" si="0"/>
        <v>0.15143268414649039</v>
      </c>
    </row>
    <row r="13" spans="1:18" x14ac:dyDescent="0.25">
      <c r="B13" s="136" t="s">
        <v>8</v>
      </c>
      <c r="C13" s="148">
        <v>334976.24611899996</v>
      </c>
      <c r="D13" s="148">
        <v>385707.35372800007</v>
      </c>
      <c r="E13" s="148">
        <v>381539.66452500003</v>
      </c>
      <c r="F13" s="148">
        <v>401560.41674700001</v>
      </c>
      <c r="G13" s="148">
        <v>451077.31112800015</v>
      </c>
      <c r="H13" s="148">
        <v>484795.6455199999</v>
      </c>
      <c r="I13" s="148">
        <v>530291.65699999989</v>
      </c>
      <c r="K13" s="136" t="s">
        <v>8</v>
      </c>
      <c r="L13" s="155">
        <f t="shared" si="1"/>
        <v>1</v>
      </c>
      <c r="M13" s="155">
        <f t="shared" si="0"/>
        <v>1</v>
      </c>
      <c r="N13" s="155">
        <f t="shared" si="0"/>
        <v>1</v>
      </c>
      <c r="O13" s="155">
        <f t="shared" si="0"/>
        <v>1</v>
      </c>
      <c r="P13" s="155">
        <f t="shared" si="0"/>
        <v>1</v>
      </c>
      <c r="Q13" s="155">
        <f t="shared" si="0"/>
        <v>1</v>
      </c>
      <c r="R13" s="155">
        <f t="shared" si="0"/>
        <v>1</v>
      </c>
    </row>
  </sheetData>
  <sheetProtection password="C69F" sheet="1" objects="1" scenarios="1"/>
  <mergeCells count="2">
    <mergeCell ref="B6:I6"/>
    <mergeCell ref="K6:R6"/>
  </mergeCells>
  <hyperlinks>
    <hyperlink ref="A1" location="ÍNDICE!A1" display="ÍNDIC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J28"/>
  <sheetViews>
    <sheetView topLeftCell="A4" workbookViewId="0">
      <selection activeCell="L23" sqref="L23"/>
    </sheetView>
  </sheetViews>
  <sheetFormatPr baseColWidth="10" defaultRowHeight="15" x14ac:dyDescent="0.25"/>
  <cols>
    <col min="2" max="2" width="22.28515625" bestFit="1" customWidth="1"/>
    <col min="8" max="8" width="12.140625" bestFit="1" customWidth="1"/>
    <col min="12" max="12" width="22.85546875" bestFit="1" customWidth="1"/>
  </cols>
  <sheetData>
    <row r="1" spans="1:8" x14ac:dyDescent="0.25">
      <c r="A1" s="78" t="s">
        <v>161</v>
      </c>
    </row>
    <row r="2" spans="1:8" x14ac:dyDescent="0.25">
      <c r="A2" s="1" t="s">
        <v>341</v>
      </c>
    </row>
    <row r="3" spans="1:8" s="85" customFormat="1" x14ac:dyDescent="0.25"/>
    <row r="4" spans="1:8" x14ac:dyDescent="0.25">
      <c r="A4" s="77" t="s">
        <v>105</v>
      </c>
      <c r="B4" t="s">
        <v>325</v>
      </c>
    </row>
    <row r="5" spans="1:8" s="85" customFormat="1" x14ac:dyDescent="0.25">
      <c r="A5" s="409"/>
    </row>
    <row r="6" spans="1:8" x14ac:dyDescent="0.25">
      <c r="B6" s="491" t="s">
        <v>343</v>
      </c>
      <c r="C6" s="491"/>
      <c r="D6" s="491"/>
      <c r="E6" s="491"/>
      <c r="F6" s="491"/>
      <c r="G6" s="491"/>
      <c r="H6" s="491"/>
    </row>
    <row r="7" spans="1:8" x14ac:dyDescent="0.25">
      <c r="B7" s="126"/>
      <c r="C7" s="490" t="s">
        <v>280</v>
      </c>
      <c r="D7" s="490"/>
      <c r="E7" s="490"/>
      <c r="F7" s="490"/>
      <c r="G7" s="122"/>
      <c r="H7" s="127"/>
    </row>
    <row r="8" spans="1:8" ht="15.75" thickBot="1" x14ac:dyDescent="0.3">
      <c r="B8" s="128" t="s">
        <v>342</v>
      </c>
      <c r="C8" s="129" t="s">
        <v>7</v>
      </c>
      <c r="D8" s="130" t="s">
        <v>5</v>
      </c>
      <c r="E8" s="131" t="s">
        <v>281</v>
      </c>
      <c r="F8" s="132" t="s">
        <v>282</v>
      </c>
      <c r="G8" s="123" t="s">
        <v>283</v>
      </c>
      <c r="H8" s="105" t="s">
        <v>284</v>
      </c>
    </row>
    <row r="9" spans="1:8" x14ac:dyDescent="0.25">
      <c r="B9" s="108" t="s">
        <v>7</v>
      </c>
      <c r="C9" s="120">
        <v>168609.83599999998</v>
      </c>
      <c r="D9" s="109">
        <v>29.224</v>
      </c>
      <c r="E9" s="110">
        <v>9149.6980000000003</v>
      </c>
      <c r="F9" s="111">
        <v>4907.6679999999997</v>
      </c>
      <c r="G9" s="124">
        <v>182696.42599999998</v>
      </c>
      <c r="H9" s="106">
        <v>0.39709624590645415</v>
      </c>
    </row>
    <row r="10" spans="1:8" x14ac:dyDescent="0.25">
      <c r="B10" s="108" t="s">
        <v>5</v>
      </c>
      <c r="C10" s="120">
        <v>16867.169999999998</v>
      </c>
      <c r="D10" s="109">
        <v>24364.698</v>
      </c>
      <c r="E10" s="110">
        <v>132032.91509319999</v>
      </c>
      <c r="F10" s="111">
        <v>29542.49</v>
      </c>
      <c r="G10" s="124">
        <v>202807.2730932</v>
      </c>
      <c r="H10" s="106">
        <v>0.44080778453670882</v>
      </c>
    </row>
    <row r="11" spans="1:8" x14ac:dyDescent="0.25">
      <c r="B11" s="108" t="s">
        <v>207</v>
      </c>
      <c r="C11" s="120">
        <v>45.567999999999998</v>
      </c>
      <c r="D11" s="109">
        <v>5.008</v>
      </c>
      <c r="E11" s="110">
        <v>57608.917906800008</v>
      </c>
      <c r="F11" s="111">
        <v>457.065</v>
      </c>
      <c r="G11" s="124">
        <v>58116.558906800012</v>
      </c>
      <c r="H11" s="106">
        <v>0.12631811071603333</v>
      </c>
    </row>
    <row r="12" spans="1:8" x14ac:dyDescent="0.25">
      <c r="B12" s="108" t="s">
        <v>6</v>
      </c>
      <c r="C12" s="120">
        <v>45.863999999999997</v>
      </c>
      <c r="D12" s="109">
        <v>0.18</v>
      </c>
      <c r="E12" s="110">
        <v>1407.923</v>
      </c>
      <c r="F12" s="111">
        <v>4913.9430000000002</v>
      </c>
      <c r="G12" s="124">
        <v>6367.91</v>
      </c>
      <c r="H12" s="106">
        <v>1.3840846318855569E-2</v>
      </c>
    </row>
    <row r="13" spans="1:8" x14ac:dyDescent="0.25">
      <c r="B13" s="108" t="s">
        <v>68</v>
      </c>
      <c r="C13" s="120">
        <v>2860.97</v>
      </c>
      <c r="D13" s="109">
        <v>700.53399999999999</v>
      </c>
      <c r="E13" s="110">
        <v>5436.598</v>
      </c>
      <c r="F13" s="111">
        <v>1094.7</v>
      </c>
      <c r="G13" s="124">
        <v>10092.802</v>
      </c>
      <c r="H13" s="106">
        <v>2.1937012521948036E-2</v>
      </c>
    </row>
    <row r="14" spans="1:8" x14ac:dyDescent="0.25">
      <c r="B14" s="112" t="s">
        <v>283</v>
      </c>
      <c r="C14" s="121">
        <v>188429.408</v>
      </c>
      <c r="D14" s="102">
        <v>25099.644</v>
      </c>
      <c r="E14" s="103">
        <v>205636.05200000003</v>
      </c>
      <c r="F14" s="104">
        <v>40915.866000000002</v>
      </c>
      <c r="G14" s="125">
        <v>460080.97000000003</v>
      </c>
      <c r="H14" s="107">
        <v>1</v>
      </c>
    </row>
    <row r="15" spans="1:8" x14ac:dyDescent="0.25">
      <c r="B15" s="113" t="s">
        <v>285</v>
      </c>
      <c r="C15" s="114">
        <v>0.40955705688066163</v>
      </c>
      <c r="D15" s="115">
        <v>5.455484064033337E-2</v>
      </c>
      <c r="E15" s="116">
        <v>0.44695622164072557</v>
      </c>
      <c r="F15" s="117">
        <v>8.8931880838279395E-2</v>
      </c>
      <c r="G15" s="118">
        <v>1</v>
      </c>
      <c r="H15" s="119"/>
    </row>
    <row r="17" spans="2:10" x14ac:dyDescent="0.25">
      <c r="B17" s="492" t="s">
        <v>578</v>
      </c>
      <c r="C17" s="492"/>
      <c r="D17" s="492"/>
      <c r="E17" s="492"/>
      <c r="F17" s="492"/>
      <c r="G17" s="492"/>
      <c r="H17" s="492"/>
    </row>
    <row r="18" spans="2:10" ht="15" customHeight="1" x14ac:dyDescent="0.25">
      <c r="B18" s="491"/>
      <c r="C18" s="491"/>
      <c r="D18" s="491"/>
      <c r="E18" s="491"/>
      <c r="F18" s="491"/>
      <c r="G18" s="491"/>
      <c r="H18" s="491"/>
    </row>
    <row r="19" spans="2:10" x14ac:dyDescent="0.25">
      <c r="B19" s="126"/>
      <c r="C19" s="490" t="s">
        <v>280</v>
      </c>
      <c r="D19" s="490"/>
      <c r="E19" s="490"/>
      <c r="F19" s="490"/>
      <c r="G19" s="122"/>
      <c r="H19" s="127"/>
    </row>
    <row r="20" spans="2:10" ht="15.75" thickBot="1" x14ac:dyDescent="0.3">
      <c r="B20" s="128" t="s">
        <v>342</v>
      </c>
      <c r="C20" s="129" t="s">
        <v>7</v>
      </c>
      <c r="D20" s="130" t="s">
        <v>5</v>
      </c>
      <c r="E20" s="131" t="s">
        <v>281</v>
      </c>
      <c r="F20" s="132" t="s">
        <v>282</v>
      </c>
      <c r="G20" s="123" t="s">
        <v>283</v>
      </c>
      <c r="H20" s="105" t="s">
        <v>284</v>
      </c>
    </row>
    <row r="21" spans="2:10" x14ac:dyDescent="0.25">
      <c r="B21" s="108" t="s">
        <v>7</v>
      </c>
      <c r="C21" s="120">
        <v>168609.83599999998</v>
      </c>
      <c r="D21" s="109">
        <v>29.224</v>
      </c>
      <c r="E21" s="110">
        <v>9149.6980000000003</v>
      </c>
      <c r="F21" s="111">
        <v>4907.6679999999997</v>
      </c>
      <c r="G21" s="124">
        <v>182696.42599999998</v>
      </c>
      <c r="H21" s="106">
        <v>0.34452064932260462</v>
      </c>
    </row>
    <row r="22" spans="2:10" x14ac:dyDescent="0.25">
      <c r="B22" s="108" t="s">
        <v>5</v>
      </c>
      <c r="C22" s="120">
        <v>16867.169999999998</v>
      </c>
      <c r="D22" s="109">
        <v>24364.698</v>
      </c>
      <c r="E22" s="110">
        <v>132032.91509319999</v>
      </c>
      <c r="F22" s="111">
        <v>29542.49</v>
      </c>
      <c r="G22" s="124">
        <v>202807.2730932</v>
      </c>
      <c r="H22" s="106">
        <v>0.38244477433519181</v>
      </c>
      <c r="J22" s="455"/>
    </row>
    <row r="23" spans="2:10" x14ac:dyDescent="0.25">
      <c r="B23" s="108" t="s">
        <v>207</v>
      </c>
      <c r="C23" s="120">
        <v>45.567999999999998</v>
      </c>
      <c r="D23" s="109">
        <v>5.008</v>
      </c>
      <c r="E23" s="110">
        <v>57608.917906800008</v>
      </c>
      <c r="F23" s="111">
        <v>457.065</v>
      </c>
      <c r="G23" s="124">
        <v>58116.558906800012</v>
      </c>
      <c r="H23" s="106">
        <v>0.10959357579861001</v>
      </c>
    </row>
    <row r="24" spans="2:10" x14ac:dyDescent="0.25">
      <c r="B24" s="108" t="s">
        <v>6</v>
      </c>
      <c r="C24" s="120">
        <v>45.863999999999997</v>
      </c>
      <c r="D24" s="109">
        <v>0.18</v>
      </c>
      <c r="E24" s="110">
        <v>1407.923</v>
      </c>
      <c r="F24" s="111">
        <v>4913.9430000000002</v>
      </c>
      <c r="G24" s="124">
        <v>6367.91</v>
      </c>
      <c r="H24" s="106">
        <v>1.200831639710296E-2</v>
      </c>
    </row>
    <row r="25" spans="2:10" x14ac:dyDescent="0.25">
      <c r="B25" s="108" t="s">
        <v>68</v>
      </c>
      <c r="C25" s="120">
        <v>2860.97</v>
      </c>
      <c r="D25" s="109">
        <v>700.53399999999999</v>
      </c>
      <c r="E25" s="110">
        <v>5436.598</v>
      </c>
      <c r="F25" s="111">
        <v>71305.387000000002</v>
      </c>
      <c r="G25" s="124">
        <v>80303.489000000001</v>
      </c>
      <c r="H25" s="106">
        <v>0.15143268414649033</v>
      </c>
    </row>
    <row r="26" spans="2:10" x14ac:dyDescent="0.25">
      <c r="B26" s="112" t="s">
        <v>283</v>
      </c>
      <c r="C26" s="121">
        <v>188429.408</v>
      </c>
      <c r="D26" s="102">
        <v>25099.644</v>
      </c>
      <c r="E26" s="103">
        <v>205636.05200000003</v>
      </c>
      <c r="F26" s="104">
        <v>111126.55300000001</v>
      </c>
      <c r="G26" s="125">
        <v>530291.65700000012</v>
      </c>
      <c r="H26" s="106">
        <v>1</v>
      </c>
    </row>
    <row r="27" spans="2:10" x14ac:dyDescent="0.25">
      <c r="B27" s="113" t="s">
        <v>285</v>
      </c>
      <c r="C27" s="114">
        <v>0.35533164724105765</v>
      </c>
      <c r="D27" s="115">
        <v>4.7331772372198558E-2</v>
      </c>
      <c r="E27" s="116">
        <v>0.38777915753632153</v>
      </c>
      <c r="F27" s="117">
        <v>0.20955742285042209</v>
      </c>
      <c r="G27" s="118">
        <v>1</v>
      </c>
      <c r="H27" s="119"/>
    </row>
    <row r="28" spans="2:10" s="177" customFormat="1" x14ac:dyDescent="0.25">
      <c r="B28" s="176" t="s">
        <v>286</v>
      </c>
    </row>
  </sheetData>
  <sheetProtection password="CABF" sheet="1" objects="1" scenarios="1"/>
  <mergeCells count="4">
    <mergeCell ref="C7:F7"/>
    <mergeCell ref="C19:F19"/>
    <mergeCell ref="B6:H6"/>
    <mergeCell ref="B17:H18"/>
  </mergeCells>
  <hyperlinks>
    <hyperlink ref="A1" location="ÍNDICE!A1" display="ÍNDIC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J32"/>
  <sheetViews>
    <sheetView workbookViewId="0"/>
  </sheetViews>
  <sheetFormatPr baseColWidth="10" defaultRowHeight="15" x14ac:dyDescent="0.25"/>
  <cols>
    <col min="2" max="2" width="11.42578125" style="85"/>
    <col min="3" max="3" width="90.5703125" customWidth="1"/>
    <col min="4" max="4" width="22.28515625" customWidth="1"/>
    <col min="5" max="5" width="20.28515625" bestFit="1" customWidth="1"/>
    <col min="9" max="9" width="80.5703125" customWidth="1"/>
    <col min="10" max="10" width="21" bestFit="1" customWidth="1"/>
  </cols>
  <sheetData>
    <row r="1" spans="1:10" x14ac:dyDescent="0.25">
      <c r="A1" s="78" t="s">
        <v>161</v>
      </c>
      <c r="B1" s="78"/>
    </row>
    <row r="2" spans="1:10" x14ac:dyDescent="0.25">
      <c r="A2" s="1" t="s">
        <v>349</v>
      </c>
      <c r="B2" s="1"/>
    </row>
    <row r="3" spans="1:10" s="85" customFormat="1" x14ac:dyDescent="0.25">
      <c r="H3" s="326"/>
      <c r="I3" s="326"/>
      <c r="J3" s="326"/>
    </row>
    <row r="4" spans="1:10" s="85" customFormat="1" x14ac:dyDescent="0.25">
      <c r="A4" s="77" t="s">
        <v>105</v>
      </c>
      <c r="B4" s="85" t="s">
        <v>319</v>
      </c>
    </row>
    <row r="5" spans="1:10" x14ac:dyDescent="0.25">
      <c r="H5" s="85"/>
      <c r="I5" s="85"/>
      <c r="J5" s="85"/>
    </row>
    <row r="6" spans="1:10" x14ac:dyDescent="0.25">
      <c r="B6" s="157"/>
      <c r="C6" s="469" t="s">
        <v>348</v>
      </c>
      <c r="D6" s="464" t="s">
        <v>387</v>
      </c>
      <c r="E6" s="469" t="s">
        <v>9</v>
      </c>
      <c r="H6" s="494" t="s">
        <v>617</v>
      </c>
      <c r="I6" s="494"/>
      <c r="J6" s="494"/>
    </row>
    <row r="7" spans="1:10" ht="15.75" thickBot="1" x14ac:dyDescent="0.3">
      <c r="B7" s="6"/>
      <c r="C7" s="470"/>
      <c r="D7" s="493"/>
      <c r="E7" s="470"/>
      <c r="H7" s="470"/>
      <c r="I7" s="470"/>
      <c r="J7" s="470"/>
    </row>
    <row r="8" spans="1:10" ht="15.75" thickTop="1" x14ac:dyDescent="0.25">
      <c r="B8" s="9" t="s">
        <v>109</v>
      </c>
      <c r="C8" s="35" t="s">
        <v>24</v>
      </c>
      <c r="D8" s="65">
        <v>41247.781999999999</v>
      </c>
      <c r="E8" s="439">
        <v>0.21890313728042982</v>
      </c>
      <c r="H8" t="s">
        <v>616</v>
      </c>
      <c r="I8" t="s">
        <v>607</v>
      </c>
      <c r="J8" t="s">
        <v>606</v>
      </c>
    </row>
    <row r="9" spans="1:10" x14ac:dyDescent="0.25">
      <c r="B9" s="11" t="s">
        <v>108</v>
      </c>
      <c r="C9" s="35" t="s">
        <v>23</v>
      </c>
      <c r="D9" s="65">
        <v>32876.400000000001</v>
      </c>
      <c r="E9" s="439">
        <v>0.17447597794437342</v>
      </c>
      <c r="H9" t="s">
        <v>596</v>
      </c>
      <c r="I9" t="s">
        <v>597</v>
      </c>
      <c r="J9" s="335">
        <v>25190.367999999999</v>
      </c>
    </row>
    <row r="10" spans="1:10" x14ac:dyDescent="0.25">
      <c r="B10" s="11" t="s">
        <v>118</v>
      </c>
      <c r="C10" s="35" t="s">
        <v>34</v>
      </c>
      <c r="D10" s="65">
        <v>32184.237999999998</v>
      </c>
      <c r="E10" s="439">
        <v>0.17080265477498949</v>
      </c>
      <c r="H10" t="s">
        <v>608</v>
      </c>
      <c r="I10" t="s">
        <v>598</v>
      </c>
      <c r="J10" s="335">
        <v>8250.4439999999995</v>
      </c>
    </row>
    <row r="11" spans="1:10" x14ac:dyDescent="0.25">
      <c r="B11" s="11" t="s">
        <v>107</v>
      </c>
      <c r="C11" s="35" t="s">
        <v>22</v>
      </c>
      <c r="D11" s="65">
        <v>31149.678</v>
      </c>
      <c r="E11" s="439">
        <v>0.16531221580532901</v>
      </c>
      <c r="H11" t="s">
        <v>609</v>
      </c>
      <c r="I11" t="s">
        <v>599</v>
      </c>
      <c r="J11" s="335">
        <v>7340.3879999999999</v>
      </c>
    </row>
    <row r="12" spans="1:10" x14ac:dyDescent="0.25">
      <c r="B12" s="11" t="s">
        <v>115</v>
      </c>
      <c r="C12" s="35" t="s">
        <v>31</v>
      </c>
      <c r="D12" s="65">
        <v>16604.769</v>
      </c>
      <c r="E12" s="439">
        <v>8.8121975332317873E-2</v>
      </c>
      <c r="H12" t="s">
        <v>610</v>
      </c>
      <c r="I12" t="s">
        <v>600</v>
      </c>
      <c r="J12" s="335">
        <v>13584.3</v>
      </c>
    </row>
    <row r="13" spans="1:10" x14ac:dyDescent="0.25">
      <c r="B13" s="11" t="s">
        <v>113</v>
      </c>
      <c r="C13" s="35" t="s">
        <v>28</v>
      </c>
      <c r="D13" s="65">
        <v>13900.913999999999</v>
      </c>
      <c r="E13" s="439">
        <v>7.3772540925120492E-2</v>
      </c>
      <c r="H13" t="s">
        <v>611</v>
      </c>
      <c r="I13" t="s">
        <v>601</v>
      </c>
      <c r="J13" s="335">
        <v>0</v>
      </c>
    </row>
    <row r="14" spans="1:10" x14ac:dyDescent="0.25">
      <c r="B14" s="11" t="s">
        <v>116</v>
      </c>
      <c r="C14" s="35" t="s">
        <v>32</v>
      </c>
      <c r="D14" s="65">
        <v>8673.89</v>
      </c>
      <c r="E14" s="439">
        <v>4.6032577786251569E-2</v>
      </c>
      <c r="H14" t="s">
        <v>612</v>
      </c>
      <c r="I14" t="s">
        <v>602</v>
      </c>
      <c r="J14" s="335">
        <v>316.61399999999998</v>
      </c>
    </row>
    <row r="15" spans="1:10" x14ac:dyDescent="0.25">
      <c r="B15" s="11" t="s">
        <v>110</v>
      </c>
      <c r="C15" s="35" t="s">
        <v>25</v>
      </c>
      <c r="D15" s="65">
        <v>2853.8449999999998</v>
      </c>
      <c r="E15" s="439">
        <v>1.5145435548802797E-2</v>
      </c>
      <c r="H15" t="s">
        <v>613</v>
      </c>
      <c r="I15" t="s">
        <v>603</v>
      </c>
      <c r="J15" s="335">
        <v>5365.549</v>
      </c>
    </row>
    <row r="16" spans="1:10" x14ac:dyDescent="0.25">
      <c r="B16" s="11" t="s">
        <v>122</v>
      </c>
      <c r="C16" s="35" t="s">
        <v>38</v>
      </c>
      <c r="D16" s="65">
        <v>1756.729</v>
      </c>
      <c r="E16" s="439">
        <v>9.3230101306177437E-3</v>
      </c>
      <c r="H16" t="s">
        <v>614</v>
      </c>
      <c r="I16" t="s">
        <v>604</v>
      </c>
      <c r="J16" s="335">
        <v>13300.518</v>
      </c>
    </row>
    <row r="17" spans="2:10" ht="15.75" thickBot="1" x14ac:dyDescent="0.3">
      <c r="B17" s="11" t="s">
        <v>111</v>
      </c>
      <c r="C17" s="35" t="s">
        <v>26</v>
      </c>
      <c r="D17" s="65">
        <v>1517.9169999999999</v>
      </c>
      <c r="E17" s="439">
        <v>8.055628140957935E-3</v>
      </c>
      <c r="H17" s="337" t="s">
        <v>615</v>
      </c>
      <c r="I17" s="337" t="s">
        <v>605</v>
      </c>
      <c r="J17" s="338">
        <v>14801.38</v>
      </c>
    </row>
    <row r="18" spans="2:10" ht="15.75" thickTop="1" x14ac:dyDescent="0.25">
      <c r="B18" s="11" t="s">
        <v>117</v>
      </c>
      <c r="C18" s="35" t="s">
        <v>33</v>
      </c>
      <c r="D18" s="65">
        <v>1237.0340000000001</v>
      </c>
      <c r="E18" s="439">
        <v>6.564974172976361E-3</v>
      </c>
    </row>
    <row r="19" spans="2:10" x14ac:dyDescent="0.25">
      <c r="B19" s="11" t="s">
        <v>124</v>
      </c>
      <c r="C19" s="35" t="s">
        <v>40</v>
      </c>
      <c r="D19" s="65">
        <v>1089.261</v>
      </c>
      <c r="E19" s="439">
        <v>5.7807387126226142E-3</v>
      </c>
    </row>
    <row r="20" spans="2:10" x14ac:dyDescent="0.25">
      <c r="B20" s="11" t="s">
        <v>119</v>
      </c>
      <c r="C20" s="35" t="s">
        <v>35</v>
      </c>
      <c r="D20" s="65">
        <v>960.71</v>
      </c>
      <c r="E20" s="439">
        <v>5.0985149460080481E-3</v>
      </c>
    </row>
    <row r="21" spans="2:10" x14ac:dyDescent="0.25">
      <c r="B21" s="11" t="s">
        <v>112</v>
      </c>
      <c r="C21" s="35" t="s">
        <v>27</v>
      </c>
      <c r="D21" s="65">
        <v>906.125</v>
      </c>
      <c r="E21" s="439">
        <v>4.8088308183026531E-3</v>
      </c>
    </row>
    <row r="22" spans="2:10" x14ac:dyDescent="0.25">
      <c r="B22" s="11" t="s">
        <v>123</v>
      </c>
      <c r="C22" s="35" t="s">
        <v>39</v>
      </c>
      <c r="D22" s="65">
        <v>683.05</v>
      </c>
      <c r="E22" s="439">
        <v>3.624965529525868E-3</v>
      </c>
    </row>
    <row r="23" spans="2:10" x14ac:dyDescent="0.25">
      <c r="B23" s="11" t="s">
        <v>114</v>
      </c>
      <c r="C23" s="35" t="s">
        <v>29</v>
      </c>
      <c r="D23" s="65">
        <v>590.322</v>
      </c>
      <c r="E23" s="439">
        <v>3.1328554297939677E-3</v>
      </c>
    </row>
    <row r="24" spans="2:10" x14ac:dyDescent="0.25">
      <c r="B24" s="11" t="s">
        <v>78</v>
      </c>
      <c r="C24" s="35" t="s">
        <v>30</v>
      </c>
      <c r="D24" s="65">
        <v>196.714</v>
      </c>
      <c r="E24" s="439">
        <v>1.0439667215799014E-3</v>
      </c>
    </row>
    <row r="25" spans="2:10" x14ac:dyDescent="0.25">
      <c r="B25" s="11" t="s">
        <v>120</v>
      </c>
      <c r="C25" s="35" t="s">
        <v>36</v>
      </c>
      <c r="D25" s="65">
        <v>0</v>
      </c>
      <c r="E25" s="439">
        <v>0</v>
      </c>
    </row>
    <row r="26" spans="2:10" x14ac:dyDescent="0.25">
      <c r="B26" s="13" t="s">
        <v>121</v>
      </c>
      <c r="C26" s="35" t="s">
        <v>37</v>
      </c>
      <c r="D26" s="65">
        <v>0</v>
      </c>
      <c r="E26" s="439">
        <v>0</v>
      </c>
    </row>
    <row r="27" spans="2:10" x14ac:dyDescent="0.25">
      <c r="B27" s="13"/>
      <c r="C27" s="25" t="s">
        <v>8</v>
      </c>
      <c r="D27" s="71">
        <v>188429.378</v>
      </c>
      <c r="E27" s="440">
        <v>1</v>
      </c>
    </row>
    <row r="28" spans="2:10" x14ac:dyDescent="0.25">
      <c r="C28" s="160" t="s">
        <v>41</v>
      </c>
      <c r="D28" s="160"/>
      <c r="E28" s="160"/>
    </row>
    <row r="29" spans="2:10" x14ac:dyDescent="0.25">
      <c r="C29" s="160" t="s">
        <v>42</v>
      </c>
      <c r="D29" s="160"/>
      <c r="E29" s="160"/>
    </row>
    <row r="30" spans="2:10" x14ac:dyDescent="0.25">
      <c r="C30" s="160" t="s">
        <v>326</v>
      </c>
      <c r="D30" s="160"/>
      <c r="E30" s="160"/>
    </row>
    <row r="32" spans="2:10" x14ac:dyDescent="0.25">
      <c r="B32" s="201"/>
    </row>
  </sheetData>
  <sheetProtection password="C69F" sheet="1" objects="1" scenarios="1"/>
  <sortState ref="B8:E26">
    <sortCondition descending="1" ref="D8:D26"/>
  </sortState>
  <mergeCells count="4">
    <mergeCell ref="C6:C7"/>
    <mergeCell ref="D6:D7"/>
    <mergeCell ref="E6:E7"/>
    <mergeCell ref="H6:J7"/>
  </mergeCells>
  <hyperlinks>
    <hyperlink ref="A1" location="ÍNDICE!A1" display="ÍNDICE"/>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L25"/>
  <sheetViews>
    <sheetView workbookViewId="0"/>
  </sheetViews>
  <sheetFormatPr baseColWidth="10" defaultRowHeight="15" x14ac:dyDescent="0.25"/>
  <cols>
    <col min="2" max="2" width="44.42578125" bestFit="1" customWidth="1"/>
    <col min="3" max="3" width="11" bestFit="1" customWidth="1"/>
    <col min="4" max="4" width="13.7109375" customWidth="1"/>
    <col min="5" max="7" width="12" bestFit="1" customWidth="1"/>
  </cols>
  <sheetData>
    <row r="1" spans="1:12" x14ac:dyDescent="0.25">
      <c r="A1" s="78" t="s">
        <v>161</v>
      </c>
    </row>
    <row r="2" spans="1:12" x14ac:dyDescent="0.25">
      <c r="A2" s="1" t="s">
        <v>310</v>
      </c>
    </row>
    <row r="3" spans="1:12" s="85" customFormat="1" x14ac:dyDescent="0.25"/>
    <row r="4" spans="1:12" s="85" customFormat="1" x14ac:dyDescent="0.25">
      <c r="A4" s="77" t="s">
        <v>105</v>
      </c>
      <c r="B4" s="85" t="s">
        <v>320</v>
      </c>
    </row>
    <row r="5" spans="1:12" s="85" customFormat="1" x14ac:dyDescent="0.25"/>
    <row r="6" spans="1:12" x14ac:dyDescent="0.25">
      <c r="B6" s="473" t="s">
        <v>346</v>
      </c>
      <c r="C6" s="474"/>
      <c r="D6" s="474"/>
      <c r="E6" s="474"/>
      <c r="F6" s="474"/>
      <c r="G6" s="474"/>
      <c r="H6" s="474"/>
      <c r="I6" s="474"/>
      <c r="J6" s="474"/>
      <c r="K6" s="474"/>
      <c r="L6" s="475"/>
    </row>
    <row r="7" spans="1:12" x14ac:dyDescent="0.25">
      <c r="B7" s="495" t="s">
        <v>214</v>
      </c>
      <c r="C7" s="476" t="s">
        <v>5</v>
      </c>
      <c r="D7" s="487"/>
      <c r="E7" s="476" t="s">
        <v>53</v>
      </c>
      <c r="F7" s="487"/>
      <c r="G7" s="476" t="s">
        <v>6</v>
      </c>
      <c r="H7" s="487"/>
      <c r="I7" s="476" t="s">
        <v>7</v>
      </c>
      <c r="J7" s="487"/>
      <c r="K7" s="476" t="s">
        <v>8</v>
      </c>
      <c r="L7" s="487"/>
    </row>
    <row r="8" spans="1:12" ht="15.75" thickBot="1" x14ac:dyDescent="0.3">
      <c r="B8" s="496"/>
      <c r="C8" s="163" t="s">
        <v>215</v>
      </c>
      <c r="D8" s="164" t="s">
        <v>213</v>
      </c>
      <c r="E8" s="163" t="s">
        <v>215</v>
      </c>
      <c r="F8" s="164" t="s">
        <v>213</v>
      </c>
      <c r="G8" s="163" t="s">
        <v>215</v>
      </c>
      <c r="H8" s="164" t="s">
        <v>213</v>
      </c>
      <c r="I8" s="163" t="s">
        <v>215</v>
      </c>
      <c r="J8" s="164" t="s">
        <v>213</v>
      </c>
      <c r="K8" s="163" t="s">
        <v>215</v>
      </c>
      <c r="L8" s="164" t="s">
        <v>213</v>
      </c>
    </row>
    <row r="9" spans="1:12" ht="15.75" thickTop="1" x14ac:dyDescent="0.25">
      <c r="B9" s="181" t="s">
        <v>79</v>
      </c>
      <c r="C9" s="178">
        <v>0</v>
      </c>
      <c r="D9" s="168">
        <v>0</v>
      </c>
      <c r="E9" s="178">
        <v>838.41560900000002</v>
      </c>
      <c r="F9" s="168">
        <v>4.0771817494689219E-3</v>
      </c>
      <c r="G9" s="178">
        <v>103.03870000000001</v>
      </c>
      <c r="H9" s="168">
        <v>2.5183067424597288E-3</v>
      </c>
      <c r="I9" s="178">
        <v>1183.4811099999999</v>
      </c>
      <c r="J9" s="168">
        <v>6.280767443493129E-3</v>
      </c>
      <c r="K9" s="180">
        <v>2124.9354189999999</v>
      </c>
      <c r="L9" s="447">
        <v>4.6186120393725437E-3</v>
      </c>
    </row>
    <row r="10" spans="1:12" x14ac:dyDescent="0.25">
      <c r="B10" s="181" t="s">
        <v>81</v>
      </c>
      <c r="C10" s="178">
        <v>0</v>
      </c>
      <c r="D10" s="168">
        <v>0</v>
      </c>
      <c r="E10" s="178">
        <v>8308.4947909999973</v>
      </c>
      <c r="F10" s="168">
        <v>4.0403879607903134E-2</v>
      </c>
      <c r="G10" s="178">
        <v>498.86311499999999</v>
      </c>
      <c r="H10" s="168">
        <v>1.2192412618452709E-2</v>
      </c>
      <c r="I10" s="178">
        <v>12784.781007000001</v>
      </c>
      <c r="J10" s="168">
        <v>6.7849191374888027E-2</v>
      </c>
      <c r="K10" s="180">
        <v>21592.138913000003</v>
      </c>
      <c r="L10" s="447">
        <v>4.6931173459529123E-2</v>
      </c>
    </row>
    <row r="11" spans="1:12" x14ac:dyDescent="0.25">
      <c r="B11" s="181" t="s">
        <v>83</v>
      </c>
      <c r="C11" s="178">
        <v>0</v>
      </c>
      <c r="D11" s="168">
        <v>0</v>
      </c>
      <c r="E11" s="178">
        <v>736.6659239999999</v>
      </c>
      <c r="F11" s="168">
        <v>3.5823770795141044E-3</v>
      </c>
      <c r="G11" s="178">
        <v>0</v>
      </c>
      <c r="H11" s="168">
        <v>0</v>
      </c>
      <c r="I11" s="178">
        <v>2256.543635</v>
      </c>
      <c r="J11" s="168">
        <v>1.1975540359515872E-2</v>
      </c>
      <c r="K11" s="180">
        <v>2993.2095589999999</v>
      </c>
      <c r="L11" s="447">
        <v>6.5058324041058213E-3</v>
      </c>
    </row>
    <row r="12" spans="1:12" x14ac:dyDescent="0.25">
      <c r="B12" s="181" t="s">
        <v>85</v>
      </c>
      <c r="C12" s="178">
        <v>67.290549999999996</v>
      </c>
      <c r="D12" s="168">
        <v>2.6809366657973583E-3</v>
      </c>
      <c r="E12" s="178">
        <v>2863.3010039999999</v>
      </c>
      <c r="F12" s="168">
        <v>1.3924118863518008E-2</v>
      </c>
      <c r="G12" s="178">
        <v>4015.0896999999995</v>
      </c>
      <c r="H12" s="168">
        <v>9.8130386574079534E-2</v>
      </c>
      <c r="I12" s="178">
        <v>2944.9344668999997</v>
      </c>
      <c r="J12" s="168">
        <v>1.5628849811490708E-2</v>
      </c>
      <c r="K12" s="180">
        <v>9890.615720900003</v>
      </c>
      <c r="L12" s="447">
        <v>2.1497555378343525E-2</v>
      </c>
    </row>
    <row r="13" spans="1:12" x14ac:dyDescent="0.25">
      <c r="B13" s="181" t="s">
        <v>87</v>
      </c>
      <c r="C13" s="178">
        <v>396.28161999999998</v>
      </c>
      <c r="D13" s="168">
        <v>1.5788337664643486E-2</v>
      </c>
      <c r="E13" s="178">
        <v>21481.542838000001</v>
      </c>
      <c r="F13" s="168">
        <v>0.10446388815922966</v>
      </c>
      <c r="G13" s="178">
        <v>733.14477999999997</v>
      </c>
      <c r="H13" s="168">
        <v>1.7918349539281401E-2</v>
      </c>
      <c r="I13" s="178">
        <v>31640.365598000011</v>
      </c>
      <c r="J13" s="168">
        <v>0.16791630763598625</v>
      </c>
      <c r="K13" s="180">
        <v>54251.334836000024</v>
      </c>
      <c r="L13" s="447">
        <v>0.11791693337367294</v>
      </c>
    </row>
    <row r="14" spans="1:12" x14ac:dyDescent="0.25">
      <c r="B14" s="181" t="s">
        <v>89</v>
      </c>
      <c r="C14" s="178">
        <v>0</v>
      </c>
      <c r="D14" s="168">
        <v>0</v>
      </c>
      <c r="E14" s="178">
        <v>817.43815599999994</v>
      </c>
      <c r="F14" s="168">
        <v>3.9751692301362301E-3</v>
      </c>
      <c r="G14" s="178">
        <v>1744.4807800000001</v>
      </c>
      <c r="H14" s="168">
        <v>4.2635802959134841E-2</v>
      </c>
      <c r="I14" s="178">
        <v>10128.230918000001</v>
      </c>
      <c r="J14" s="168">
        <v>5.3750805545138725E-2</v>
      </c>
      <c r="K14" s="180">
        <v>12690.149853999999</v>
      </c>
      <c r="L14" s="447">
        <v>2.7582428328437648E-2</v>
      </c>
    </row>
    <row r="15" spans="1:12" x14ac:dyDescent="0.25">
      <c r="B15" s="181" t="s">
        <v>91</v>
      </c>
      <c r="C15" s="178">
        <v>0</v>
      </c>
      <c r="D15" s="168">
        <v>0</v>
      </c>
      <c r="E15" s="178">
        <v>4445.4083080000009</v>
      </c>
      <c r="F15" s="168">
        <v>2.1617843737347597E-2</v>
      </c>
      <c r="G15" s="178">
        <v>1435.12591</v>
      </c>
      <c r="H15" s="168">
        <v>3.5075047098145198E-2</v>
      </c>
      <c r="I15" s="178">
        <v>1095.397798</v>
      </c>
      <c r="J15" s="168">
        <v>5.8133068362641316E-3</v>
      </c>
      <c r="K15" s="180">
        <v>6975.9320160000007</v>
      </c>
      <c r="L15" s="447">
        <v>1.5162401316697138E-2</v>
      </c>
    </row>
    <row r="16" spans="1:12" x14ac:dyDescent="0.25">
      <c r="B16" s="181" t="s">
        <v>93</v>
      </c>
      <c r="C16" s="178">
        <v>711.08979999999997</v>
      </c>
      <c r="D16" s="168">
        <v>2.8330675221030447E-2</v>
      </c>
      <c r="E16" s="178">
        <v>15181.111315999997</v>
      </c>
      <c r="F16" s="168">
        <v>7.3825140335920567E-2</v>
      </c>
      <c r="G16" s="178">
        <v>4979.5882899999988</v>
      </c>
      <c r="H16" s="168">
        <v>0.12170311509540113</v>
      </c>
      <c r="I16" s="178">
        <v>8012.978607</v>
      </c>
      <c r="J16" s="168">
        <v>4.2525102204844255E-2</v>
      </c>
      <c r="K16" s="180">
        <v>28884.768013000023</v>
      </c>
      <c r="L16" s="447">
        <v>6.2781925561816262E-2</v>
      </c>
    </row>
    <row r="17" spans="2:12" x14ac:dyDescent="0.25">
      <c r="B17" s="181" t="s">
        <v>216</v>
      </c>
      <c r="C17" s="178">
        <v>84.14</v>
      </c>
      <c r="D17" s="168">
        <v>3.3522390745831286E-3</v>
      </c>
      <c r="E17" s="178">
        <v>7072.386333999998</v>
      </c>
      <c r="F17" s="168">
        <v>3.4392733361167903E-2</v>
      </c>
      <c r="G17" s="178">
        <v>4340.3701449999999</v>
      </c>
      <c r="H17" s="168">
        <v>0.10608036981177374</v>
      </c>
      <c r="I17" s="178">
        <v>5075.6292770000009</v>
      </c>
      <c r="J17" s="168">
        <v>2.6936506927619803E-2</v>
      </c>
      <c r="K17" s="180">
        <v>16572.525755999999</v>
      </c>
      <c r="L17" s="447">
        <v>3.6020890938649824E-2</v>
      </c>
    </row>
    <row r="18" spans="2:12" x14ac:dyDescent="0.25">
      <c r="B18" s="181" t="s">
        <v>98</v>
      </c>
      <c r="C18" s="178">
        <v>18</v>
      </c>
      <c r="D18" s="168">
        <v>7.1714170837290604E-4</v>
      </c>
      <c r="E18" s="178">
        <v>1379.6203930000001</v>
      </c>
      <c r="F18" s="168">
        <v>6.7090390817553846E-3</v>
      </c>
      <c r="G18" s="178">
        <v>3694.2419150000001</v>
      </c>
      <c r="H18" s="168">
        <v>9.0288739306899651E-2</v>
      </c>
      <c r="I18" s="178">
        <v>5660.104209000001</v>
      </c>
      <c r="J18" s="168">
        <v>3.0038331784328721E-2</v>
      </c>
      <c r="K18" s="180">
        <v>10751.966517000004</v>
      </c>
      <c r="L18" s="447">
        <v>2.336972764363654E-2</v>
      </c>
    </row>
    <row r="19" spans="2:12" x14ac:dyDescent="0.25">
      <c r="B19" s="181" t="s">
        <v>100</v>
      </c>
      <c r="C19" s="178">
        <v>101.5843</v>
      </c>
      <c r="D19" s="168">
        <v>4.0472410247703221E-3</v>
      </c>
      <c r="E19" s="178">
        <v>129.594616</v>
      </c>
      <c r="F19" s="168">
        <v>6.302134615728905E-4</v>
      </c>
      <c r="G19" s="178">
        <v>717.74523999999997</v>
      </c>
      <c r="H19" s="168">
        <v>1.7541978666854068E-2</v>
      </c>
      <c r="I19" s="178">
        <v>216.45437999999999</v>
      </c>
      <c r="J19" s="168">
        <v>1.1487294654880383E-3</v>
      </c>
      <c r="K19" s="180">
        <v>1165.3785359999999</v>
      </c>
      <c r="L19" s="447">
        <v>2.5329858444963636E-3</v>
      </c>
    </row>
    <row r="20" spans="2:12" x14ac:dyDescent="0.25">
      <c r="B20" s="181" t="s">
        <v>102</v>
      </c>
      <c r="C20" s="178">
        <v>1394.36</v>
      </c>
      <c r="D20" s="168">
        <v>5.5552984027046955E-2</v>
      </c>
      <c r="E20" s="178">
        <v>1653.2787599999999</v>
      </c>
      <c r="F20" s="168">
        <v>8.0398288327389773E-3</v>
      </c>
      <c r="G20" s="178">
        <v>2250.7563</v>
      </c>
      <c r="H20" s="168">
        <v>5.5009377699094732E-2</v>
      </c>
      <c r="I20" s="178">
        <v>107.18702999999999</v>
      </c>
      <c r="J20" s="168">
        <v>5.688445744509782E-4</v>
      </c>
      <c r="K20" s="180">
        <v>5405.582089999999</v>
      </c>
      <c r="L20" s="447">
        <v>1.1749197786180152E-2</v>
      </c>
    </row>
    <row r="21" spans="2:12" x14ac:dyDescent="0.25">
      <c r="B21" s="181" t="s">
        <v>104</v>
      </c>
      <c r="C21" s="178">
        <v>21939.116099999999</v>
      </c>
      <c r="D21" s="168">
        <v>0.8740808444525292</v>
      </c>
      <c r="E21" s="178">
        <v>132247.8981149999</v>
      </c>
      <c r="F21" s="168">
        <v>0.64311626693498614</v>
      </c>
      <c r="G21" s="178">
        <v>11360.019719999998</v>
      </c>
      <c r="H21" s="168">
        <v>0.27764339277719419</v>
      </c>
      <c r="I21" s="178">
        <v>93222.225510000048</v>
      </c>
      <c r="J21" s="168">
        <v>0.49473296535606132</v>
      </c>
      <c r="K21" s="180">
        <v>258769.25944499995</v>
      </c>
      <c r="L21" s="447">
        <v>0.56244288951361965</v>
      </c>
    </row>
    <row r="22" spans="2:12" x14ac:dyDescent="0.25">
      <c r="B22" s="181" t="s">
        <v>96</v>
      </c>
      <c r="C22" s="178">
        <v>386.02019999999999</v>
      </c>
      <c r="D22" s="168">
        <v>1.5379510316358379E-2</v>
      </c>
      <c r="E22" s="178">
        <v>7207.0542090000026</v>
      </c>
      <c r="F22" s="168">
        <v>3.5047617879413767E-2</v>
      </c>
      <c r="G22" s="178">
        <v>5043.400920000001</v>
      </c>
      <c r="H22" s="168">
        <v>0.1232627211112291</v>
      </c>
      <c r="I22" s="178">
        <v>1034.6071400000001</v>
      </c>
      <c r="J22" s="168">
        <v>5.4906891092816332E-3</v>
      </c>
      <c r="K22" s="180">
        <v>13671.082469000001</v>
      </c>
      <c r="L22" s="447">
        <v>2.9714515329737803E-2</v>
      </c>
    </row>
    <row r="23" spans="2:12" x14ac:dyDescent="0.25">
      <c r="B23" s="181" t="s">
        <v>77</v>
      </c>
      <c r="C23" s="178">
        <v>1.7592300000000001</v>
      </c>
      <c r="D23" s="168">
        <v>7.0089844867825968E-5</v>
      </c>
      <c r="E23" s="178">
        <v>1273.8540750000002</v>
      </c>
      <c r="F23" s="168">
        <v>6.1947016853268243E-3</v>
      </c>
      <c r="G23" s="178">
        <v>0</v>
      </c>
      <c r="H23" s="168">
        <v>0</v>
      </c>
      <c r="I23" s="178">
        <v>13066.45847</v>
      </c>
      <c r="J23" s="168">
        <v>6.9344061571148391E-2</v>
      </c>
      <c r="K23" s="180">
        <v>14342.071775</v>
      </c>
      <c r="L23" s="447">
        <v>3.117293108170463E-2</v>
      </c>
    </row>
    <row r="24" spans="2:12" x14ac:dyDescent="0.25">
      <c r="B24" s="182" t="s">
        <v>8</v>
      </c>
      <c r="C24" s="179">
        <v>25099.641799999998</v>
      </c>
      <c r="D24" s="172">
        <v>1</v>
      </c>
      <c r="E24" s="179">
        <v>205636.06444799987</v>
      </c>
      <c r="F24" s="172">
        <v>1</v>
      </c>
      <c r="G24" s="179">
        <v>40915.865514999998</v>
      </c>
      <c r="H24" s="172">
        <v>1</v>
      </c>
      <c r="I24" s="179">
        <v>188429.37915590007</v>
      </c>
      <c r="J24" s="172">
        <v>1</v>
      </c>
      <c r="K24" s="179">
        <v>460080.95091890002</v>
      </c>
      <c r="L24" s="172">
        <v>1</v>
      </c>
    </row>
    <row r="25" spans="2:12" x14ac:dyDescent="0.25">
      <c r="B25" s="183" t="s">
        <v>344</v>
      </c>
    </row>
  </sheetData>
  <sheetProtection password="C69F" sheet="1" objects="1" scenarios="1"/>
  <mergeCells count="7">
    <mergeCell ref="B6:L6"/>
    <mergeCell ref="C7:D7"/>
    <mergeCell ref="E7:F7"/>
    <mergeCell ref="G7:H7"/>
    <mergeCell ref="I7:J7"/>
    <mergeCell ref="K7:L7"/>
    <mergeCell ref="B7:B8"/>
  </mergeCells>
  <hyperlinks>
    <hyperlink ref="A1" location="ÍNDICE!A1" display="ÍNDIC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X45"/>
  <sheetViews>
    <sheetView topLeftCell="A19" workbookViewId="0">
      <selection activeCell="E40" sqref="E40"/>
    </sheetView>
  </sheetViews>
  <sheetFormatPr baseColWidth="10" defaultRowHeight="15" x14ac:dyDescent="0.25"/>
  <cols>
    <col min="3" max="3" width="14.85546875" bestFit="1" customWidth="1"/>
    <col min="4" max="4" width="14" customWidth="1"/>
    <col min="5" max="5" width="21.7109375" bestFit="1" customWidth="1"/>
    <col min="7" max="7" width="10" customWidth="1"/>
    <col min="8" max="8" width="9.5703125" customWidth="1"/>
    <col min="9" max="9" width="9.85546875" customWidth="1"/>
    <col min="10" max="10" width="10.28515625" customWidth="1"/>
    <col min="11" max="11" width="7.7109375" customWidth="1"/>
    <col min="12" max="12" width="11.85546875" customWidth="1"/>
    <col min="13" max="13" width="9.140625" customWidth="1"/>
    <col min="14" max="14" width="6.5703125" customWidth="1"/>
    <col min="15" max="15" width="10.28515625" customWidth="1"/>
    <col min="16" max="16" width="9.140625" customWidth="1"/>
    <col min="17" max="17" width="12.7109375" bestFit="1" customWidth="1"/>
    <col min="19" max="19" width="15" bestFit="1" customWidth="1"/>
  </cols>
  <sheetData>
    <row r="1" spans="1:24" s="72" customFormat="1" x14ac:dyDescent="0.25">
      <c r="A1" s="78" t="s">
        <v>161</v>
      </c>
    </row>
    <row r="2" spans="1:24" x14ac:dyDescent="0.25">
      <c r="A2" s="1" t="s">
        <v>311</v>
      </c>
      <c r="G2" s="85"/>
      <c r="H2" s="85"/>
      <c r="I2" s="85"/>
      <c r="J2" s="85"/>
      <c r="K2" s="85"/>
      <c r="L2" s="85"/>
      <c r="M2" s="85"/>
      <c r="N2" s="85"/>
      <c r="O2" s="85"/>
      <c r="P2" s="85"/>
      <c r="Q2" s="85"/>
    </row>
    <row r="3" spans="1:24" x14ac:dyDescent="0.25">
      <c r="G3" s="85"/>
      <c r="H3" s="85"/>
      <c r="I3" s="85"/>
      <c r="J3" s="85"/>
      <c r="K3" s="85"/>
      <c r="L3" s="85"/>
      <c r="M3" s="85"/>
      <c r="N3" s="85"/>
      <c r="O3" s="85"/>
      <c r="P3" s="85"/>
      <c r="Q3" s="85"/>
    </row>
    <row r="4" spans="1:24" s="49" customFormat="1" x14ac:dyDescent="0.25">
      <c r="A4" s="77" t="s">
        <v>105</v>
      </c>
      <c r="B4" s="49" t="s">
        <v>150</v>
      </c>
      <c r="G4" s="85"/>
      <c r="H4" s="85"/>
      <c r="I4" s="85"/>
      <c r="J4" s="85"/>
      <c r="K4" s="85"/>
      <c r="L4" s="85"/>
      <c r="M4" s="85"/>
      <c r="N4" s="85"/>
      <c r="O4" s="85"/>
      <c r="P4" s="85"/>
      <c r="Q4" s="85"/>
    </row>
    <row r="5" spans="1:24" x14ac:dyDescent="0.25">
      <c r="B5" s="36"/>
      <c r="C5" s="36"/>
      <c r="D5" s="36"/>
      <c r="E5" s="36"/>
      <c r="G5" s="85"/>
      <c r="H5" s="85"/>
      <c r="I5" s="85"/>
      <c r="J5" s="85"/>
      <c r="K5" s="85"/>
      <c r="L5" s="85"/>
      <c r="M5" s="85"/>
      <c r="N5" s="85"/>
      <c r="O5" s="85"/>
      <c r="P5" s="85"/>
      <c r="Q5" s="85"/>
    </row>
    <row r="6" spans="1:24" x14ac:dyDescent="0.25">
      <c r="B6" s="460" t="s">
        <v>132</v>
      </c>
      <c r="C6" s="460"/>
      <c r="D6" s="460"/>
      <c r="E6" s="460"/>
      <c r="G6" s="85"/>
      <c r="H6" s="85"/>
      <c r="I6" s="85"/>
      <c r="J6" s="85"/>
      <c r="K6" s="85"/>
      <c r="L6" s="85"/>
      <c r="M6" s="85"/>
      <c r="N6" s="85"/>
      <c r="O6" s="85"/>
      <c r="P6" s="85"/>
      <c r="Q6" s="85"/>
    </row>
    <row r="7" spans="1:24" ht="15.75" thickBot="1" x14ac:dyDescent="0.3">
      <c r="B7" s="5"/>
      <c r="C7" s="4" t="s">
        <v>12</v>
      </c>
      <c r="D7" s="4" t="s">
        <v>13</v>
      </c>
      <c r="E7" s="4" t="s">
        <v>43</v>
      </c>
      <c r="G7" s="85"/>
      <c r="H7" s="85"/>
      <c r="I7" s="85"/>
      <c r="J7" s="85"/>
      <c r="K7" s="85"/>
      <c r="L7" s="85"/>
      <c r="M7" s="85"/>
      <c r="N7" s="85"/>
      <c r="O7" s="85"/>
      <c r="P7" s="85"/>
      <c r="Q7" s="85"/>
    </row>
    <row r="8" spans="1:24" ht="15.75" thickTop="1" x14ac:dyDescent="0.25">
      <c r="B8" s="38">
        <v>2009</v>
      </c>
      <c r="C8" s="10"/>
      <c r="D8" s="10"/>
      <c r="E8" s="10"/>
    </row>
    <row r="9" spans="1:24" x14ac:dyDescent="0.25">
      <c r="A9" s="31"/>
      <c r="B9" s="11" t="s">
        <v>5</v>
      </c>
      <c r="C9" s="61">
        <v>11353</v>
      </c>
      <c r="D9" s="61">
        <v>1375</v>
      </c>
      <c r="E9" s="448">
        <v>8.26</v>
      </c>
      <c r="T9" s="72"/>
      <c r="U9" s="72"/>
      <c r="V9" s="72"/>
      <c r="W9" s="72"/>
      <c r="X9" s="72"/>
    </row>
    <row r="10" spans="1:24" x14ac:dyDescent="0.25">
      <c r="A10" s="31"/>
      <c r="B10" s="11" t="s">
        <v>53</v>
      </c>
      <c r="C10" s="61">
        <v>121729</v>
      </c>
      <c r="D10" s="61">
        <v>30166</v>
      </c>
      <c r="E10" s="448">
        <v>4.04</v>
      </c>
      <c r="G10" s="49"/>
      <c r="H10" s="49"/>
      <c r="I10" s="49"/>
      <c r="J10" s="49"/>
      <c r="K10" s="49"/>
      <c r="L10" s="49"/>
      <c r="M10" s="49"/>
      <c r="N10" s="49"/>
      <c r="O10" s="49"/>
      <c r="P10" s="49"/>
      <c r="Q10" s="49"/>
      <c r="T10" s="72"/>
      <c r="U10" s="72"/>
      <c r="V10" s="72"/>
      <c r="W10" s="72"/>
      <c r="X10" s="72"/>
    </row>
    <row r="11" spans="1:24" x14ac:dyDescent="0.25">
      <c r="A11" s="31"/>
      <c r="B11" s="11" t="s">
        <v>6</v>
      </c>
      <c r="C11" s="61">
        <v>34977</v>
      </c>
      <c r="D11" s="61">
        <v>4778</v>
      </c>
      <c r="E11" s="448">
        <v>7.32</v>
      </c>
      <c r="G11" s="73" t="s">
        <v>147</v>
      </c>
    </row>
    <row r="12" spans="1:24" x14ac:dyDescent="0.25">
      <c r="A12" s="31"/>
      <c r="B12" s="11" t="s">
        <v>7</v>
      </c>
      <c r="C12" s="61">
        <v>92932</v>
      </c>
      <c r="D12" s="61">
        <v>18945</v>
      </c>
      <c r="E12" s="448">
        <v>4.91</v>
      </c>
      <c r="H12" s="498">
        <v>2009</v>
      </c>
      <c r="I12" s="498"/>
      <c r="J12" s="497">
        <v>2010</v>
      </c>
      <c r="K12" s="497"/>
      <c r="L12" s="497">
        <v>2011</v>
      </c>
      <c r="M12" s="497"/>
      <c r="N12" s="497">
        <v>2012</v>
      </c>
      <c r="O12" s="497"/>
      <c r="P12" s="497">
        <v>2013</v>
      </c>
      <c r="Q12" s="497"/>
      <c r="T12">
        <v>2009</v>
      </c>
      <c r="U12">
        <v>2010</v>
      </c>
      <c r="V12" s="72">
        <v>2011</v>
      </c>
      <c r="W12" s="72">
        <v>2012</v>
      </c>
      <c r="X12" s="72">
        <v>2013</v>
      </c>
    </row>
    <row r="13" spans="1:24" ht="15.75" thickBot="1" x14ac:dyDescent="0.3">
      <c r="B13" s="13" t="s">
        <v>8</v>
      </c>
      <c r="C13" s="64">
        <v>260991</v>
      </c>
      <c r="D13" s="64">
        <v>55265</v>
      </c>
      <c r="E13" s="449">
        <v>4.72</v>
      </c>
      <c r="G13" s="5"/>
      <c r="H13" s="4" t="s">
        <v>12</v>
      </c>
      <c r="I13" s="4" t="s">
        <v>13</v>
      </c>
      <c r="J13" s="4" t="s">
        <v>12</v>
      </c>
      <c r="K13" s="4" t="s">
        <v>13</v>
      </c>
      <c r="L13" s="4" t="s">
        <v>12</v>
      </c>
      <c r="M13" s="4" t="s">
        <v>13</v>
      </c>
      <c r="N13" s="4" t="s">
        <v>12</v>
      </c>
      <c r="O13" s="4" t="s">
        <v>13</v>
      </c>
      <c r="P13" s="4" t="s">
        <v>12</v>
      </c>
      <c r="Q13" s="4" t="s">
        <v>13</v>
      </c>
      <c r="S13" s="4" t="s">
        <v>12</v>
      </c>
      <c r="T13" s="75">
        <v>260991</v>
      </c>
      <c r="U13" s="75">
        <v>267948</v>
      </c>
      <c r="V13" s="75">
        <v>276604</v>
      </c>
      <c r="W13" s="75">
        <v>330604</v>
      </c>
      <c r="X13" s="75">
        <v>382377</v>
      </c>
    </row>
    <row r="14" spans="1:24" ht="16.5" thickTop="1" thickBot="1" x14ac:dyDescent="0.3">
      <c r="B14" s="39">
        <v>2010</v>
      </c>
      <c r="C14" s="65"/>
      <c r="D14" s="65"/>
      <c r="E14" s="450"/>
      <c r="G14" s="11" t="s">
        <v>5</v>
      </c>
      <c r="H14" s="70">
        <v>11353</v>
      </c>
      <c r="I14" s="70">
        <v>1375</v>
      </c>
      <c r="J14" s="65">
        <v>13523</v>
      </c>
      <c r="K14" s="65">
        <v>1286</v>
      </c>
      <c r="L14" s="70">
        <v>14916</v>
      </c>
      <c r="M14" s="70">
        <v>3013</v>
      </c>
      <c r="N14" s="65">
        <v>18674</v>
      </c>
      <c r="O14" s="65">
        <v>1089</v>
      </c>
      <c r="P14" s="70">
        <v>20924</v>
      </c>
      <c r="Q14" s="70">
        <v>4176</v>
      </c>
      <c r="S14" s="4" t="s">
        <v>13</v>
      </c>
      <c r="T14" s="75">
        <v>55265</v>
      </c>
      <c r="U14" s="75">
        <v>61448</v>
      </c>
      <c r="V14" s="75">
        <v>85039</v>
      </c>
      <c r="W14" s="75">
        <v>75911</v>
      </c>
      <c r="X14" s="75">
        <v>77704</v>
      </c>
    </row>
    <row r="15" spans="1:24" ht="15.75" thickTop="1" x14ac:dyDescent="0.25">
      <c r="A15" s="72"/>
      <c r="B15" s="11" t="s">
        <v>5</v>
      </c>
      <c r="C15" s="65">
        <v>13523</v>
      </c>
      <c r="D15" s="65">
        <v>1286</v>
      </c>
      <c r="E15" s="450">
        <v>10.52</v>
      </c>
      <c r="G15" s="11" t="s">
        <v>53</v>
      </c>
      <c r="H15" s="70">
        <v>121729</v>
      </c>
      <c r="I15" s="70">
        <v>30166</v>
      </c>
      <c r="J15" s="65">
        <v>128213</v>
      </c>
      <c r="K15" s="65">
        <v>26502</v>
      </c>
      <c r="L15" s="70">
        <v>118479</v>
      </c>
      <c r="M15" s="70">
        <v>27715</v>
      </c>
      <c r="N15" s="65">
        <v>138799</v>
      </c>
      <c r="O15" s="65">
        <v>27332</v>
      </c>
      <c r="P15" s="70">
        <v>177373</v>
      </c>
      <c r="Q15" s="70">
        <v>28263</v>
      </c>
    </row>
    <row r="16" spans="1:24" x14ac:dyDescent="0.25">
      <c r="A16" s="72"/>
      <c r="B16" s="11" t="s">
        <v>53</v>
      </c>
      <c r="C16" s="65">
        <v>128213</v>
      </c>
      <c r="D16" s="65">
        <v>26502</v>
      </c>
      <c r="E16" s="450">
        <v>4.84</v>
      </c>
      <c r="G16" s="11" t="s">
        <v>6</v>
      </c>
      <c r="H16" s="70">
        <v>34977</v>
      </c>
      <c r="I16" s="70">
        <v>4778</v>
      </c>
      <c r="J16" s="65">
        <v>35830</v>
      </c>
      <c r="K16" s="65">
        <v>5101</v>
      </c>
      <c r="L16" s="70">
        <v>38630</v>
      </c>
      <c r="M16" s="70">
        <v>5322</v>
      </c>
      <c r="N16" s="65">
        <v>47650</v>
      </c>
      <c r="O16" s="65">
        <v>6064</v>
      </c>
      <c r="P16" s="70">
        <v>38225</v>
      </c>
      <c r="Q16" s="70">
        <v>2691</v>
      </c>
    </row>
    <row r="17" spans="1:17" x14ac:dyDescent="0.25">
      <c r="A17" s="72"/>
      <c r="B17" s="11" t="s">
        <v>6</v>
      </c>
      <c r="C17" s="65">
        <v>35830</v>
      </c>
      <c r="D17" s="65">
        <v>5101</v>
      </c>
      <c r="E17" s="450">
        <v>7.02</v>
      </c>
      <c r="G17" s="11" t="s">
        <v>7</v>
      </c>
      <c r="H17" s="70">
        <v>92932</v>
      </c>
      <c r="I17" s="70">
        <v>18945</v>
      </c>
      <c r="J17" s="65">
        <v>90382</v>
      </c>
      <c r="K17" s="65">
        <v>28560</v>
      </c>
      <c r="L17" s="70">
        <v>104579</v>
      </c>
      <c r="M17" s="70">
        <v>48988</v>
      </c>
      <c r="N17" s="65">
        <v>125481</v>
      </c>
      <c r="O17" s="65">
        <v>41426</v>
      </c>
      <c r="P17" s="70">
        <v>145855</v>
      </c>
      <c r="Q17" s="70">
        <v>42574</v>
      </c>
    </row>
    <row r="18" spans="1:17" x14ac:dyDescent="0.25">
      <c r="B18" s="11" t="s">
        <v>7</v>
      </c>
      <c r="C18" s="65">
        <v>90382</v>
      </c>
      <c r="D18" s="65">
        <v>28560</v>
      </c>
      <c r="E18" s="450">
        <v>3.16</v>
      </c>
    </row>
    <row r="19" spans="1:17" x14ac:dyDescent="0.25">
      <c r="B19" s="26" t="s">
        <v>8</v>
      </c>
      <c r="C19" s="66">
        <v>267948</v>
      </c>
      <c r="D19" s="66">
        <v>61448</v>
      </c>
      <c r="E19" s="451">
        <v>4.3600000000000003</v>
      </c>
    </row>
    <row r="20" spans="1:17" x14ac:dyDescent="0.25">
      <c r="B20" s="40">
        <v>2011</v>
      </c>
      <c r="C20" s="63"/>
      <c r="D20" s="63"/>
      <c r="E20" s="452"/>
    </row>
    <row r="21" spans="1:17" x14ac:dyDescent="0.25">
      <c r="B21" s="11" t="s">
        <v>5</v>
      </c>
      <c r="C21" s="61">
        <v>14916</v>
      </c>
      <c r="D21" s="61">
        <v>3013</v>
      </c>
      <c r="E21" s="448">
        <v>4.95</v>
      </c>
    </row>
    <row r="22" spans="1:17" x14ac:dyDescent="0.25">
      <c r="B22" s="11" t="s">
        <v>53</v>
      </c>
      <c r="C22" s="61">
        <v>118479</v>
      </c>
      <c r="D22" s="61">
        <v>27715</v>
      </c>
      <c r="E22" s="448">
        <v>4.2699999999999996</v>
      </c>
    </row>
    <row r="23" spans="1:17" x14ac:dyDescent="0.25">
      <c r="B23" s="11" t="s">
        <v>6</v>
      </c>
      <c r="C23" s="61">
        <v>38630</v>
      </c>
      <c r="D23" s="61">
        <v>5322</v>
      </c>
      <c r="E23" s="448">
        <v>7.26</v>
      </c>
    </row>
    <row r="24" spans="1:17" x14ac:dyDescent="0.25">
      <c r="B24" s="11" t="s">
        <v>7</v>
      </c>
      <c r="C24" s="61">
        <v>104579</v>
      </c>
      <c r="D24" s="61">
        <v>48988</v>
      </c>
      <c r="E24" s="448">
        <v>2.13</v>
      </c>
    </row>
    <row r="25" spans="1:17" x14ac:dyDescent="0.25">
      <c r="B25" s="13" t="s">
        <v>8</v>
      </c>
      <c r="C25" s="64">
        <v>276604</v>
      </c>
      <c r="D25" s="64">
        <v>85039</v>
      </c>
      <c r="E25" s="449">
        <v>3.25</v>
      </c>
    </row>
    <row r="26" spans="1:17" x14ac:dyDescent="0.25">
      <c r="B26" s="39">
        <v>2012</v>
      </c>
      <c r="C26" s="65"/>
      <c r="D26" s="65"/>
      <c r="E26" s="450"/>
    </row>
    <row r="27" spans="1:17" x14ac:dyDescent="0.25">
      <c r="B27" s="11" t="s">
        <v>5</v>
      </c>
      <c r="C27" s="65">
        <v>18674</v>
      </c>
      <c r="D27" s="65">
        <v>1089</v>
      </c>
      <c r="E27" s="450">
        <v>17.149999999999999</v>
      </c>
    </row>
    <row r="28" spans="1:17" x14ac:dyDescent="0.25">
      <c r="B28" s="11" t="s">
        <v>53</v>
      </c>
      <c r="C28" s="65">
        <v>138799</v>
      </c>
      <c r="D28" s="65">
        <v>27332</v>
      </c>
      <c r="E28" s="450">
        <v>5.08</v>
      </c>
    </row>
    <row r="29" spans="1:17" x14ac:dyDescent="0.25">
      <c r="B29" s="11" t="s">
        <v>6</v>
      </c>
      <c r="C29" s="65">
        <v>47650</v>
      </c>
      <c r="D29" s="65">
        <v>6064</v>
      </c>
      <c r="E29" s="450">
        <v>7.86</v>
      </c>
    </row>
    <row r="30" spans="1:17" x14ac:dyDescent="0.25">
      <c r="B30" s="11" t="s">
        <v>7</v>
      </c>
      <c r="C30" s="65">
        <v>125481</v>
      </c>
      <c r="D30" s="65">
        <v>41426</v>
      </c>
      <c r="E30" s="450">
        <v>3.03</v>
      </c>
    </row>
    <row r="31" spans="1:17" x14ac:dyDescent="0.25">
      <c r="B31" s="26" t="s">
        <v>8</v>
      </c>
      <c r="C31" s="66">
        <v>330604</v>
      </c>
      <c r="D31" s="66">
        <v>75911</v>
      </c>
      <c r="E31" s="451">
        <v>4.3600000000000003</v>
      </c>
    </row>
    <row r="32" spans="1:17" x14ac:dyDescent="0.25">
      <c r="B32" s="40">
        <v>2013</v>
      </c>
      <c r="C32" s="63"/>
      <c r="D32" s="63"/>
      <c r="E32" s="452"/>
    </row>
    <row r="33" spans="1:6" x14ac:dyDescent="0.25">
      <c r="B33" s="11" t="s">
        <v>5</v>
      </c>
      <c r="C33" s="61">
        <v>20924</v>
      </c>
      <c r="D33" s="61">
        <v>4176</v>
      </c>
      <c r="E33" s="448">
        <v>5.01</v>
      </c>
    </row>
    <row r="34" spans="1:6" x14ac:dyDescent="0.25">
      <c r="B34" s="11" t="s">
        <v>53</v>
      </c>
      <c r="C34" s="61">
        <v>177373</v>
      </c>
      <c r="D34" s="61">
        <v>28263</v>
      </c>
      <c r="E34" s="448">
        <v>6.28</v>
      </c>
    </row>
    <row r="35" spans="1:6" x14ac:dyDescent="0.25">
      <c r="B35" s="11" t="s">
        <v>6</v>
      </c>
      <c r="C35" s="61">
        <v>38225</v>
      </c>
      <c r="D35" s="61">
        <v>2691</v>
      </c>
      <c r="E35" s="448">
        <v>14.2</v>
      </c>
    </row>
    <row r="36" spans="1:6" x14ac:dyDescent="0.25">
      <c r="B36" s="11" t="s">
        <v>7</v>
      </c>
      <c r="C36" s="61">
        <v>145855</v>
      </c>
      <c r="D36" s="61">
        <v>42574</v>
      </c>
      <c r="E36" s="448">
        <v>3.43</v>
      </c>
    </row>
    <row r="37" spans="1:6" x14ac:dyDescent="0.25">
      <c r="B37" s="13" t="s">
        <v>8</v>
      </c>
      <c r="C37" s="64">
        <v>382377</v>
      </c>
      <c r="D37" s="64">
        <v>77704</v>
      </c>
      <c r="E37" s="449">
        <v>4.92</v>
      </c>
    </row>
    <row r="38" spans="1:6" s="409" customFormat="1" x14ac:dyDescent="0.25">
      <c r="B38" s="457" t="s">
        <v>696</v>
      </c>
      <c r="C38" s="384"/>
      <c r="D38" s="384"/>
      <c r="E38" s="446"/>
    </row>
    <row r="39" spans="1:6" x14ac:dyDescent="0.25">
      <c r="A39" s="175"/>
      <c r="B39" s="407" t="s">
        <v>344</v>
      </c>
      <c r="C39" s="177"/>
      <c r="D39" s="177"/>
      <c r="E39" s="177"/>
      <c r="F39" s="177"/>
    </row>
    <row r="40" spans="1:6" x14ac:dyDescent="0.25">
      <c r="A40" s="175"/>
      <c r="C40" s="177"/>
      <c r="D40" s="177"/>
      <c r="E40" s="177"/>
      <c r="F40" s="177"/>
    </row>
    <row r="41" spans="1:6" x14ac:dyDescent="0.25">
      <c r="A41" s="175"/>
      <c r="B41" s="177"/>
      <c r="C41" s="177"/>
      <c r="D41" s="177"/>
      <c r="E41" s="177"/>
      <c r="F41" s="177"/>
    </row>
    <row r="42" spans="1:6" x14ac:dyDescent="0.25">
      <c r="A42" s="175"/>
      <c r="B42" s="177"/>
      <c r="C42" s="177"/>
      <c r="D42" s="177"/>
      <c r="E42" s="177"/>
      <c r="F42" s="177"/>
    </row>
    <row r="43" spans="1:6" x14ac:dyDescent="0.25">
      <c r="A43" s="175"/>
      <c r="B43" s="177"/>
      <c r="C43" s="177"/>
      <c r="D43" s="177"/>
      <c r="E43" s="177"/>
      <c r="F43" s="177"/>
    </row>
    <row r="44" spans="1:6" x14ac:dyDescent="0.25">
      <c r="A44" s="175"/>
      <c r="B44" s="177"/>
      <c r="C44" s="177"/>
      <c r="D44" s="177"/>
      <c r="E44" s="177"/>
      <c r="F44" s="177"/>
    </row>
    <row r="45" spans="1:6" x14ac:dyDescent="0.25">
      <c r="B45" s="59"/>
      <c r="C45" s="59"/>
      <c r="D45" s="59"/>
      <c r="E45" s="59"/>
      <c r="F45" s="59"/>
    </row>
  </sheetData>
  <sheetProtection password="C69F" sheet="1" objects="1" scenarios="1"/>
  <mergeCells count="6">
    <mergeCell ref="B6:E6"/>
    <mergeCell ref="P12:Q12"/>
    <mergeCell ref="H12:I12"/>
    <mergeCell ref="J12:K12"/>
    <mergeCell ref="L12:M12"/>
    <mergeCell ref="N12:O12"/>
  </mergeCells>
  <hyperlinks>
    <hyperlink ref="A1" location="ÍNDICE!A1" display="ÍNDIC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AC41"/>
  <sheetViews>
    <sheetView topLeftCell="A19" workbookViewId="0">
      <selection activeCell="F45" sqref="F45"/>
    </sheetView>
  </sheetViews>
  <sheetFormatPr baseColWidth="10" defaultRowHeight="15" x14ac:dyDescent="0.25"/>
  <cols>
    <col min="3" max="3" width="18.7109375" bestFit="1" customWidth="1"/>
    <col min="4" max="4" width="20.85546875" bestFit="1" customWidth="1"/>
    <col min="5" max="5" width="22.42578125" customWidth="1"/>
    <col min="7" max="7" width="8.28515625" customWidth="1"/>
    <col min="8" max="8" width="9" customWidth="1"/>
    <col min="9" max="9" width="6.140625" customWidth="1"/>
    <col min="10" max="10" width="5.28515625" customWidth="1"/>
    <col min="11" max="11" width="4.85546875" customWidth="1"/>
    <col min="12" max="12" width="7.140625" customWidth="1"/>
    <col min="13" max="13" width="4.42578125" customWidth="1"/>
    <col min="14" max="14" width="4.5703125" customWidth="1"/>
    <col min="15" max="15" width="7.5703125" customWidth="1"/>
    <col min="16" max="16" width="5.28515625" customWidth="1"/>
    <col min="17" max="17" width="6.28515625" customWidth="1"/>
    <col min="18" max="18" width="5.28515625" customWidth="1"/>
    <col min="19" max="19" width="6.28515625" customWidth="1"/>
    <col min="20" max="20" width="6.85546875" customWidth="1"/>
    <col min="21" max="21" width="7.42578125" customWidth="1"/>
    <col min="22" max="22" width="8" customWidth="1"/>
    <col min="24" max="24" width="22.7109375" bestFit="1" customWidth="1"/>
  </cols>
  <sheetData>
    <row r="1" spans="1:29" s="72" customFormat="1" x14ac:dyDescent="0.25">
      <c r="A1" s="78" t="s">
        <v>161</v>
      </c>
      <c r="G1" s="85"/>
      <c r="H1" s="85"/>
      <c r="I1" s="85"/>
      <c r="J1" s="85"/>
      <c r="K1" s="85"/>
      <c r="L1" s="85"/>
      <c r="M1" s="85"/>
      <c r="N1" s="85"/>
      <c r="O1" s="85"/>
      <c r="P1" s="85"/>
      <c r="Q1" s="85"/>
      <c r="R1" s="85"/>
      <c r="S1" s="85"/>
      <c r="T1" s="85"/>
      <c r="U1" s="85"/>
      <c r="V1" s="85"/>
    </row>
    <row r="2" spans="1:29" x14ac:dyDescent="0.25">
      <c r="A2" s="1" t="s">
        <v>312</v>
      </c>
      <c r="G2" s="85"/>
      <c r="H2" s="85"/>
      <c r="I2" s="85"/>
      <c r="J2" s="85"/>
      <c r="K2" s="85"/>
      <c r="L2" s="85"/>
      <c r="M2" s="85"/>
      <c r="N2" s="85"/>
      <c r="O2" s="85"/>
      <c r="P2" s="85"/>
      <c r="Q2" s="85"/>
      <c r="R2" s="85"/>
      <c r="S2" s="85"/>
      <c r="T2" s="85"/>
      <c r="U2" s="85"/>
      <c r="V2" s="85"/>
    </row>
    <row r="3" spans="1:29" x14ac:dyDescent="0.25">
      <c r="G3" s="85"/>
      <c r="H3" s="85"/>
      <c r="I3" s="85"/>
      <c r="J3" s="85"/>
      <c r="K3" s="85"/>
      <c r="L3" s="85"/>
      <c r="M3" s="85"/>
      <c r="N3" s="85"/>
      <c r="O3" s="85"/>
      <c r="P3" s="85"/>
      <c r="Q3" s="85"/>
      <c r="R3" s="85"/>
      <c r="S3" s="85"/>
      <c r="T3" s="85"/>
      <c r="U3" s="85"/>
      <c r="V3" s="85"/>
    </row>
    <row r="4" spans="1:29" s="49" customFormat="1" x14ac:dyDescent="0.25">
      <c r="A4" s="77" t="s">
        <v>105</v>
      </c>
      <c r="B4" s="49" t="s">
        <v>151</v>
      </c>
      <c r="G4" s="85"/>
      <c r="H4" s="85"/>
      <c r="I4" s="85"/>
      <c r="J4" s="85"/>
      <c r="K4" s="85"/>
      <c r="L4" s="85"/>
      <c r="M4" s="85"/>
      <c r="N4" s="85"/>
      <c r="O4" s="85"/>
      <c r="P4" s="85"/>
      <c r="Q4" s="85"/>
      <c r="R4" s="85"/>
      <c r="S4" s="85"/>
      <c r="T4" s="85"/>
      <c r="U4" s="85"/>
      <c r="V4" s="85"/>
    </row>
    <row r="5" spans="1:29" x14ac:dyDescent="0.25">
      <c r="C5" s="41"/>
      <c r="D5" s="41"/>
      <c r="E5" s="41"/>
      <c r="G5" s="85"/>
      <c r="H5" s="85"/>
      <c r="I5" s="85"/>
      <c r="J5" s="85"/>
      <c r="K5" s="85"/>
      <c r="L5" s="85"/>
      <c r="M5" s="85"/>
      <c r="N5" s="85"/>
      <c r="O5" s="85"/>
      <c r="P5" s="85"/>
      <c r="Q5" s="85"/>
      <c r="R5" s="85"/>
      <c r="S5" s="85"/>
      <c r="T5" s="85"/>
      <c r="U5" s="85"/>
      <c r="V5" s="85"/>
    </row>
    <row r="6" spans="1:29" x14ac:dyDescent="0.25">
      <c r="B6" s="474" t="s">
        <v>345</v>
      </c>
      <c r="C6" s="474"/>
      <c r="D6" s="474"/>
      <c r="E6" s="474"/>
      <c r="G6" s="85"/>
      <c r="H6" s="85"/>
      <c r="I6" s="85"/>
      <c r="J6" s="85"/>
      <c r="K6" s="85"/>
      <c r="L6" s="85"/>
      <c r="M6" s="85"/>
      <c r="N6" s="85"/>
      <c r="O6" s="85"/>
      <c r="P6" s="85"/>
      <c r="Q6" s="85"/>
      <c r="R6" s="85"/>
      <c r="S6" s="85"/>
      <c r="T6" s="85"/>
      <c r="U6" s="85"/>
      <c r="V6" s="85"/>
    </row>
    <row r="7" spans="1:29" ht="15.75" thickBot="1" x14ac:dyDescent="0.3">
      <c r="B7" s="7"/>
      <c r="C7" s="15" t="s">
        <v>44</v>
      </c>
      <c r="D7" s="15" t="s">
        <v>45</v>
      </c>
      <c r="E7" s="15" t="s">
        <v>46</v>
      </c>
      <c r="G7" s="85"/>
      <c r="H7" s="85"/>
      <c r="I7" s="85"/>
      <c r="J7" s="85"/>
      <c r="K7" s="85"/>
      <c r="L7" s="85"/>
      <c r="M7" s="85"/>
      <c r="N7" s="85"/>
      <c r="O7" s="85"/>
      <c r="P7" s="85"/>
      <c r="Q7" s="85"/>
      <c r="R7" s="85"/>
      <c r="S7" s="85"/>
      <c r="T7" s="85"/>
      <c r="U7" s="85"/>
      <c r="V7" s="85"/>
    </row>
    <row r="8" spans="1:29" ht="15.75" thickTop="1" x14ac:dyDescent="0.25">
      <c r="B8" s="39">
        <v>2009</v>
      </c>
      <c r="C8" s="27"/>
      <c r="D8" s="27"/>
      <c r="E8" s="27"/>
      <c r="G8" s="85"/>
      <c r="H8" s="85"/>
      <c r="I8" s="85"/>
      <c r="J8" s="85"/>
      <c r="K8" s="85"/>
      <c r="L8" s="85"/>
      <c r="M8" s="85"/>
      <c r="N8" s="85"/>
      <c r="O8" s="85"/>
      <c r="P8" s="85"/>
      <c r="Q8" s="85"/>
      <c r="R8" s="85"/>
      <c r="S8" s="85"/>
      <c r="T8" s="85"/>
      <c r="U8" s="85"/>
      <c r="V8" s="85"/>
    </row>
    <row r="9" spans="1:29" x14ac:dyDescent="0.25">
      <c r="B9" s="44" t="s">
        <v>5</v>
      </c>
      <c r="C9" s="65">
        <v>3901</v>
      </c>
      <c r="D9" s="65">
        <v>5870</v>
      </c>
      <c r="E9" s="65">
        <v>1582</v>
      </c>
      <c r="G9" s="72"/>
      <c r="H9" s="72"/>
      <c r="I9" s="72"/>
      <c r="J9" s="72"/>
      <c r="K9" s="72"/>
      <c r="L9" s="72"/>
      <c r="M9" s="72"/>
      <c r="N9" s="72"/>
      <c r="O9" s="72"/>
      <c r="P9" s="72"/>
      <c r="Q9" s="72"/>
      <c r="R9" s="72"/>
      <c r="S9" s="72"/>
      <c r="T9" s="72"/>
      <c r="U9" s="72"/>
      <c r="V9" s="72"/>
    </row>
    <row r="10" spans="1:29" x14ac:dyDescent="0.25">
      <c r="B10" s="44" t="s">
        <v>53</v>
      </c>
      <c r="C10" s="65">
        <v>46610</v>
      </c>
      <c r="D10" s="65">
        <v>54620</v>
      </c>
      <c r="E10" s="65">
        <v>20499</v>
      </c>
    </row>
    <row r="11" spans="1:29" x14ac:dyDescent="0.25">
      <c r="B11" s="44" t="s">
        <v>6</v>
      </c>
      <c r="C11" s="65">
        <v>7820</v>
      </c>
      <c r="D11" s="65">
        <v>21264</v>
      </c>
      <c r="E11" s="65">
        <v>5894</v>
      </c>
      <c r="Y11" s="72"/>
      <c r="Z11" s="72"/>
      <c r="AA11" s="72"/>
      <c r="AB11" s="72"/>
      <c r="AC11" s="72"/>
    </row>
    <row r="12" spans="1:29" x14ac:dyDescent="0.25">
      <c r="B12" s="44" t="s">
        <v>7</v>
      </c>
      <c r="C12" s="65">
        <v>4796</v>
      </c>
      <c r="D12" s="65">
        <v>45981</v>
      </c>
      <c r="E12" s="65">
        <v>42156</v>
      </c>
      <c r="G12" s="49"/>
      <c r="H12" s="49"/>
      <c r="I12" s="49"/>
      <c r="J12" s="49"/>
      <c r="K12" s="49"/>
      <c r="L12" s="49"/>
      <c r="M12" s="49"/>
      <c r="N12" s="49"/>
      <c r="O12" s="49"/>
      <c r="P12" s="49"/>
      <c r="Q12" s="49"/>
      <c r="R12" s="49"/>
      <c r="S12" s="49"/>
      <c r="T12" s="49"/>
      <c r="U12" s="49"/>
      <c r="V12" s="49"/>
    </row>
    <row r="13" spans="1:29" x14ac:dyDescent="0.25">
      <c r="B13" s="39" t="s">
        <v>8</v>
      </c>
      <c r="C13" s="66">
        <v>63127</v>
      </c>
      <c r="D13" s="66">
        <v>127734</v>
      </c>
      <c r="E13" s="66">
        <v>70131</v>
      </c>
      <c r="G13" s="73" t="s">
        <v>147</v>
      </c>
    </row>
    <row r="14" spans="1:29" x14ac:dyDescent="0.25">
      <c r="B14" s="40">
        <v>2010</v>
      </c>
      <c r="C14" s="63"/>
      <c r="D14" s="63"/>
      <c r="E14" s="63"/>
      <c r="H14" s="501">
        <v>2009</v>
      </c>
      <c r="I14" s="501"/>
      <c r="J14" s="501"/>
      <c r="K14" s="497">
        <v>2010</v>
      </c>
      <c r="L14" s="497"/>
      <c r="M14" s="497"/>
      <c r="N14" s="497">
        <v>2011</v>
      </c>
      <c r="O14" s="497"/>
      <c r="P14" s="497"/>
      <c r="Q14" s="497">
        <v>2012</v>
      </c>
      <c r="R14" s="497"/>
      <c r="S14" s="497"/>
      <c r="T14" s="497">
        <v>2013</v>
      </c>
      <c r="U14" s="497"/>
      <c r="V14" s="497"/>
    </row>
    <row r="15" spans="1:29" ht="15.75" thickBot="1" x14ac:dyDescent="0.3">
      <c r="B15" s="44" t="s">
        <v>5</v>
      </c>
      <c r="C15" s="61">
        <v>5930</v>
      </c>
      <c r="D15" s="61">
        <v>5966</v>
      </c>
      <c r="E15" s="61">
        <v>1627</v>
      </c>
      <c r="G15" s="7"/>
      <c r="H15" s="69" t="s">
        <v>44</v>
      </c>
      <c r="I15" s="69" t="s">
        <v>45</v>
      </c>
      <c r="J15" s="69" t="s">
        <v>46</v>
      </c>
      <c r="K15" s="69" t="s">
        <v>44</v>
      </c>
      <c r="L15" s="69" t="s">
        <v>45</v>
      </c>
      <c r="M15" s="69" t="s">
        <v>46</v>
      </c>
      <c r="N15" s="69" t="s">
        <v>44</v>
      </c>
      <c r="O15" s="69" t="s">
        <v>45</v>
      </c>
      <c r="P15" s="69" t="s">
        <v>46</v>
      </c>
      <c r="Q15" s="69" t="s">
        <v>44</v>
      </c>
      <c r="R15" s="69" t="s">
        <v>45</v>
      </c>
      <c r="S15" s="69" t="s">
        <v>46</v>
      </c>
      <c r="T15" s="69" t="s">
        <v>44</v>
      </c>
      <c r="U15" s="69" t="s">
        <v>45</v>
      </c>
      <c r="V15" s="69" t="s">
        <v>46</v>
      </c>
    </row>
    <row r="16" spans="1:29" ht="15.75" thickTop="1" x14ac:dyDescent="0.25">
      <c r="B16" s="44" t="s">
        <v>53</v>
      </c>
      <c r="C16" s="61">
        <v>48588</v>
      </c>
      <c r="D16" s="61">
        <v>58176</v>
      </c>
      <c r="E16" s="61">
        <v>21449</v>
      </c>
      <c r="G16" s="44" t="s">
        <v>5</v>
      </c>
      <c r="H16" s="65">
        <v>3901</v>
      </c>
      <c r="I16" s="65">
        <v>5870</v>
      </c>
      <c r="J16" s="65">
        <v>1582</v>
      </c>
      <c r="K16" s="70">
        <v>5930</v>
      </c>
      <c r="L16" s="70">
        <v>5966</v>
      </c>
      <c r="M16" s="70">
        <v>1627</v>
      </c>
      <c r="N16" s="65">
        <v>3937</v>
      </c>
      <c r="O16" s="65">
        <v>9205</v>
      </c>
      <c r="P16" s="65">
        <v>1775</v>
      </c>
      <c r="Q16" s="70">
        <v>4670</v>
      </c>
      <c r="R16" s="70">
        <v>11402</v>
      </c>
      <c r="S16" s="70">
        <v>2602</v>
      </c>
      <c r="T16" s="70">
        <v>3023</v>
      </c>
      <c r="U16" s="70">
        <v>10443</v>
      </c>
      <c r="V16" s="70">
        <v>7458</v>
      </c>
      <c r="Y16" s="72">
        <v>2009</v>
      </c>
      <c r="Z16" s="72">
        <v>2010</v>
      </c>
      <c r="AA16" s="72">
        <v>2011</v>
      </c>
      <c r="AB16" s="72">
        <v>2012</v>
      </c>
      <c r="AC16" s="72">
        <v>2013</v>
      </c>
    </row>
    <row r="17" spans="2:29" ht="15.75" thickBot="1" x14ac:dyDescent="0.3">
      <c r="B17" s="44" t="s">
        <v>6</v>
      </c>
      <c r="C17" s="61">
        <v>8330</v>
      </c>
      <c r="D17" s="61">
        <v>21602</v>
      </c>
      <c r="E17" s="61">
        <v>5898</v>
      </c>
      <c r="G17" s="44" t="s">
        <v>53</v>
      </c>
      <c r="H17" s="65">
        <v>46610</v>
      </c>
      <c r="I17" s="65">
        <v>54620</v>
      </c>
      <c r="J17" s="65">
        <v>20499</v>
      </c>
      <c r="K17" s="70">
        <v>48588</v>
      </c>
      <c r="L17" s="70">
        <v>58176</v>
      </c>
      <c r="M17" s="70">
        <v>21449</v>
      </c>
      <c r="N17" s="65">
        <v>54840</v>
      </c>
      <c r="O17" s="65">
        <v>49438</v>
      </c>
      <c r="P17" s="65">
        <v>14201</v>
      </c>
      <c r="Q17" s="70">
        <v>63008</v>
      </c>
      <c r="R17" s="70">
        <v>59989</v>
      </c>
      <c r="S17" s="70">
        <v>15802</v>
      </c>
      <c r="T17" s="70">
        <v>73608</v>
      </c>
      <c r="U17" s="70">
        <v>78461</v>
      </c>
      <c r="V17" s="70">
        <v>25304</v>
      </c>
      <c r="X17" s="69" t="s">
        <v>44</v>
      </c>
      <c r="Y17" s="74">
        <v>63127</v>
      </c>
      <c r="Z17" s="74">
        <v>68959</v>
      </c>
      <c r="AA17" s="74">
        <v>74931</v>
      </c>
      <c r="AB17" s="74">
        <v>85752</v>
      </c>
      <c r="AC17" s="74">
        <v>99620</v>
      </c>
    </row>
    <row r="18" spans="2:29" ht="16.5" thickTop="1" thickBot="1" x14ac:dyDescent="0.3">
      <c r="B18" s="44" t="s">
        <v>7</v>
      </c>
      <c r="C18" s="61">
        <v>6111</v>
      </c>
      <c r="D18" s="61">
        <v>43715</v>
      </c>
      <c r="E18" s="61">
        <v>40557</v>
      </c>
      <c r="G18" s="44" t="s">
        <v>6</v>
      </c>
      <c r="H18" s="65">
        <v>7820</v>
      </c>
      <c r="I18" s="65">
        <v>21264</v>
      </c>
      <c r="J18" s="65">
        <v>5894</v>
      </c>
      <c r="K18" s="70">
        <v>8330</v>
      </c>
      <c r="L18" s="70">
        <v>21602</v>
      </c>
      <c r="M18" s="70">
        <v>5898</v>
      </c>
      <c r="N18" s="65">
        <v>10144</v>
      </c>
      <c r="O18" s="65">
        <v>20857</v>
      </c>
      <c r="P18" s="65">
        <v>7629</v>
      </c>
      <c r="Q18" s="70">
        <v>10645</v>
      </c>
      <c r="R18" s="70">
        <v>24662</v>
      </c>
      <c r="S18" s="70">
        <v>12343</v>
      </c>
      <c r="T18" s="70">
        <v>9132</v>
      </c>
      <c r="U18" s="70">
        <v>22369</v>
      </c>
      <c r="V18" s="70">
        <v>6724</v>
      </c>
      <c r="X18" s="69" t="s">
        <v>45</v>
      </c>
      <c r="Y18" s="74">
        <v>127734</v>
      </c>
      <c r="Z18" s="74">
        <v>129458</v>
      </c>
      <c r="AA18" s="74">
        <v>135380</v>
      </c>
      <c r="AB18" s="74">
        <v>161112</v>
      </c>
      <c r="AC18" s="74">
        <v>157800</v>
      </c>
    </row>
    <row r="19" spans="2:29" ht="16.5" thickTop="1" thickBot="1" x14ac:dyDescent="0.3">
      <c r="B19" s="45" t="s">
        <v>8</v>
      </c>
      <c r="C19" s="64">
        <v>68959</v>
      </c>
      <c r="D19" s="64">
        <v>129458</v>
      </c>
      <c r="E19" s="64">
        <v>69530</v>
      </c>
      <c r="G19" s="44" t="s">
        <v>7</v>
      </c>
      <c r="H19" s="65">
        <v>4796</v>
      </c>
      <c r="I19" s="65">
        <v>45981</v>
      </c>
      <c r="J19" s="65">
        <v>42156</v>
      </c>
      <c r="K19" s="70">
        <v>6111</v>
      </c>
      <c r="L19" s="70">
        <v>43715</v>
      </c>
      <c r="M19" s="70">
        <v>40557</v>
      </c>
      <c r="N19" s="65">
        <v>6010</v>
      </c>
      <c r="O19" s="65">
        <v>55880</v>
      </c>
      <c r="P19" s="65">
        <v>42689</v>
      </c>
      <c r="Q19" s="70">
        <v>7429</v>
      </c>
      <c r="R19" s="70">
        <v>65059</v>
      </c>
      <c r="S19" s="70">
        <v>52993</v>
      </c>
      <c r="T19" s="70">
        <v>13857</v>
      </c>
      <c r="U19" s="70">
        <v>46526</v>
      </c>
      <c r="V19" s="70">
        <v>85472</v>
      </c>
      <c r="X19" s="69" t="s">
        <v>46</v>
      </c>
      <c r="Y19" s="74">
        <v>70131</v>
      </c>
      <c r="Z19" s="74">
        <v>69530</v>
      </c>
      <c r="AA19" s="74">
        <v>66293</v>
      </c>
      <c r="AB19" s="74">
        <v>83740</v>
      </c>
      <c r="AC19" s="74">
        <v>124957</v>
      </c>
    </row>
    <row r="20" spans="2:29" ht="15.75" thickTop="1" x14ac:dyDescent="0.25">
      <c r="B20" s="39">
        <v>2011</v>
      </c>
      <c r="C20" s="65"/>
      <c r="D20" s="65"/>
      <c r="E20" s="65"/>
      <c r="G20" s="39" t="s">
        <v>8</v>
      </c>
      <c r="H20" s="66">
        <v>63127</v>
      </c>
      <c r="I20" s="66">
        <v>127734</v>
      </c>
      <c r="J20" s="66">
        <v>70131</v>
      </c>
      <c r="K20" s="67">
        <v>68959</v>
      </c>
      <c r="L20" s="67">
        <v>129458</v>
      </c>
      <c r="M20" s="67">
        <v>69530</v>
      </c>
      <c r="N20" s="66">
        <v>74931</v>
      </c>
      <c r="O20" s="66">
        <v>135380</v>
      </c>
      <c r="P20" s="66">
        <v>66293</v>
      </c>
      <c r="Q20" s="67">
        <v>85752</v>
      </c>
      <c r="R20" s="67">
        <v>161112</v>
      </c>
      <c r="S20" s="67">
        <v>83740</v>
      </c>
      <c r="T20" s="67">
        <v>99620</v>
      </c>
      <c r="U20" s="67">
        <v>157800</v>
      </c>
      <c r="V20" s="67">
        <v>124957</v>
      </c>
      <c r="Y20" s="72"/>
      <c r="Z20" s="72"/>
      <c r="AA20" s="72"/>
      <c r="AB20" s="72"/>
      <c r="AC20" s="72"/>
    </row>
    <row r="21" spans="2:29" x14ac:dyDescent="0.25">
      <c r="B21" s="44" t="s">
        <v>5</v>
      </c>
      <c r="C21" s="65">
        <v>3937</v>
      </c>
      <c r="D21" s="65">
        <v>9205</v>
      </c>
      <c r="E21" s="65">
        <v>1775</v>
      </c>
    </row>
    <row r="22" spans="2:29" x14ac:dyDescent="0.25">
      <c r="B22" s="44" t="s">
        <v>53</v>
      </c>
      <c r="C22" s="65">
        <v>54840</v>
      </c>
      <c r="D22" s="65">
        <v>49438</v>
      </c>
      <c r="E22" s="65">
        <v>14201</v>
      </c>
    </row>
    <row r="23" spans="2:29" x14ac:dyDescent="0.25">
      <c r="B23" s="44" t="s">
        <v>6</v>
      </c>
      <c r="C23" s="65">
        <v>10144</v>
      </c>
      <c r="D23" s="65">
        <v>20857</v>
      </c>
      <c r="E23" s="65">
        <v>7629</v>
      </c>
    </row>
    <row r="24" spans="2:29" x14ac:dyDescent="0.25">
      <c r="B24" s="44" t="s">
        <v>7</v>
      </c>
      <c r="C24" s="65">
        <v>6010</v>
      </c>
      <c r="D24" s="65">
        <v>55880</v>
      </c>
      <c r="E24" s="65">
        <v>42689</v>
      </c>
    </row>
    <row r="25" spans="2:29" x14ac:dyDescent="0.25">
      <c r="B25" s="39" t="s">
        <v>8</v>
      </c>
      <c r="C25" s="66">
        <v>74931</v>
      </c>
      <c r="D25" s="66">
        <v>135380</v>
      </c>
      <c r="E25" s="66">
        <v>66293</v>
      </c>
    </row>
    <row r="26" spans="2:29" x14ac:dyDescent="0.25">
      <c r="B26" s="40">
        <v>2012</v>
      </c>
      <c r="C26" s="63"/>
      <c r="D26" s="63"/>
      <c r="E26" s="63"/>
    </row>
    <row r="27" spans="2:29" x14ac:dyDescent="0.25">
      <c r="B27" s="44" t="s">
        <v>5</v>
      </c>
      <c r="C27" s="61">
        <v>4670</v>
      </c>
      <c r="D27" s="61">
        <v>11402</v>
      </c>
      <c r="E27" s="61">
        <v>2602</v>
      </c>
    </row>
    <row r="28" spans="2:29" x14ac:dyDescent="0.25">
      <c r="B28" s="44" t="s">
        <v>53</v>
      </c>
      <c r="C28" s="61">
        <v>63008</v>
      </c>
      <c r="D28" s="61">
        <v>59989</v>
      </c>
      <c r="E28" s="61">
        <v>15802</v>
      </c>
    </row>
    <row r="29" spans="2:29" x14ac:dyDescent="0.25">
      <c r="B29" s="44" t="s">
        <v>6</v>
      </c>
      <c r="C29" s="61">
        <v>10645</v>
      </c>
      <c r="D29" s="61">
        <v>24662</v>
      </c>
      <c r="E29" s="61">
        <v>12343</v>
      </c>
    </row>
    <row r="30" spans="2:29" x14ac:dyDescent="0.25">
      <c r="B30" s="44" t="s">
        <v>7</v>
      </c>
      <c r="C30" s="61">
        <v>7429</v>
      </c>
      <c r="D30" s="61">
        <v>65059</v>
      </c>
      <c r="E30" s="61">
        <v>52993</v>
      </c>
    </row>
    <row r="31" spans="2:29" x14ac:dyDescent="0.25">
      <c r="B31" s="45" t="s">
        <v>8</v>
      </c>
      <c r="C31" s="64">
        <v>85752</v>
      </c>
      <c r="D31" s="64">
        <v>161112</v>
      </c>
      <c r="E31" s="64">
        <v>83740</v>
      </c>
    </row>
    <row r="32" spans="2:29" x14ac:dyDescent="0.25">
      <c r="B32" s="40">
        <v>2013</v>
      </c>
      <c r="C32" s="63"/>
      <c r="D32" s="63"/>
      <c r="E32" s="63"/>
    </row>
    <row r="33" spans="2:5" x14ac:dyDescent="0.25">
      <c r="B33" s="44" t="s">
        <v>5</v>
      </c>
      <c r="C33" s="61">
        <v>3023</v>
      </c>
      <c r="D33" s="61">
        <v>10443</v>
      </c>
      <c r="E33" s="61">
        <v>7458</v>
      </c>
    </row>
    <row r="34" spans="2:5" x14ac:dyDescent="0.25">
      <c r="B34" s="44" t="s">
        <v>53</v>
      </c>
      <c r="C34" s="61">
        <v>73608</v>
      </c>
      <c r="D34" s="61">
        <v>78461</v>
      </c>
      <c r="E34" s="61">
        <v>25304</v>
      </c>
    </row>
    <row r="35" spans="2:5" x14ac:dyDescent="0.25">
      <c r="B35" s="44" t="s">
        <v>6</v>
      </c>
      <c r="C35" s="61">
        <v>9132</v>
      </c>
      <c r="D35" s="61">
        <v>22369</v>
      </c>
      <c r="E35" s="61">
        <v>6724</v>
      </c>
    </row>
    <row r="36" spans="2:5" x14ac:dyDescent="0.25">
      <c r="B36" s="44" t="s">
        <v>7</v>
      </c>
      <c r="C36" s="61">
        <v>13857</v>
      </c>
      <c r="D36" s="61">
        <v>46526</v>
      </c>
      <c r="E36" s="61">
        <v>85472</v>
      </c>
    </row>
    <row r="37" spans="2:5" x14ac:dyDescent="0.25">
      <c r="B37" s="45" t="s">
        <v>8</v>
      </c>
      <c r="C37" s="64">
        <v>99620</v>
      </c>
      <c r="D37" s="64">
        <v>157800</v>
      </c>
      <c r="E37" s="64">
        <v>124957</v>
      </c>
    </row>
    <row r="38" spans="2:5" ht="15" customHeight="1" x14ac:dyDescent="0.25">
      <c r="B38" s="499" t="s">
        <v>699</v>
      </c>
      <c r="C38" s="499"/>
      <c r="D38" s="499"/>
      <c r="E38" s="499"/>
    </row>
    <row r="39" spans="2:5" x14ac:dyDescent="0.25">
      <c r="B39" s="500"/>
      <c r="C39" s="500"/>
      <c r="D39" s="500"/>
      <c r="E39" s="500"/>
    </row>
    <row r="40" spans="2:5" x14ac:dyDescent="0.25">
      <c r="B40" s="500"/>
      <c r="C40" s="500"/>
      <c r="D40" s="500"/>
      <c r="E40" s="500"/>
    </row>
    <row r="41" spans="2:5" x14ac:dyDescent="0.25">
      <c r="B41" s="183" t="s">
        <v>564</v>
      </c>
      <c r="C41" s="85"/>
      <c r="D41" s="85"/>
      <c r="E41" s="85"/>
    </row>
  </sheetData>
  <sheetProtection password="C69F" sheet="1" objects="1" scenarios="1"/>
  <mergeCells count="7">
    <mergeCell ref="B38:E40"/>
    <mergeCell ref="T14:V14"/>
    <mergeCell ref="B6:E6"/>
    <mergeCell ref="H14:J14"/>
    <mergeCell ref="K14:M14"/>
    <mergeCell ref="N14:P14"/>
    <mergeCell ref="Q14:S14"/>
  </mergeCells>
  <hyperlinks>
    <hyperlink ref="A1" location="ÍNDICE!A1" display="ÍNDICE"/>
  </hyperlinks>
  <pageMargins left="0.7" right="0.7" top="0.75" bottom="0.75" header="0.3" footer="0.3"/>
  <pageSetup orientation="portrait" horizontalDpi="4294967293"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T40"/>
  <sheetViews>
    <sheetView zoomScaleNormal="100" workbookViewId="0"/>
  </sheetViews>
  <sheetFormatPr baseColWidth="10" defaultRowHeight="15" x14ac:dyDescent="0.25"/>
  <cols>
    <col min="3" max="3" width="15" customWidth="1"/>
    <col min="4" max="4" width="16" customWidth="1"/>
    <col min="5" max="5" width="18.85546875" customWidth="1"/>
    <col min="6" max="6" width="14.42578125" customWidth="1"/>
    <col min="7" max="7" width="11.85546875" customWidth="1"/>
    <col min="8" max="8" width="13.85546875" customWidth="1"/>
    <col min="10" max="10" width="11.42578125" style="214"/>
    <col min="13" max="13" width="7.85546875" customWidth="1"/>
    <col min="14" max="18" width="7.5703125" bestFit="1" customWidth="1"/>
    <col min="19" max="19" width="3.5703125" bestFit="1" customWidth="1"/>
    <col min="20" max="20" width="5.5703125" bestFit="1" customWidth="1"/>
  </cols>
  <sheetData>
    <row r="1" spans="1:18" s="72" customFormat="1" x14ac:dyDescent="0.25">
      <c r="A1" s="78" t="s">
        <v>161</v>
      </c>
      <c r="J1" s="214"/>
      <c r="K1"/>
    </row>
    <row r="2" spans="1:18" x14ac:dyDescent="0.25">
      <c r="A2" s="1" t="s">
        <v>313</v>
      </c>
    </row>
    <row r="4" spans="1:18" s="49" customFormat="1" x14ac:dyDescent="0.25">
      <c r="A4" s="77" t="s">
        <v>105</v>
      </c>
      <c r="B4" s="49" t="s">
        <v>152</v>
      </c>
      <c r="J4" s="214"/>
      <c r="K4"/>
    </row>
    <row r="5" spans="1:18" x14ac:dyDescent="0.25">
      <c r="C5" s="46"/>
      <c r="D5" s="46"/>
      <c r="E5" s="46"/>
      <c r="F5" s="46"/>
      <c r="G5" s="46"/>
      <c r="H5" s="46"/>
      <c r="N5">
        <v>2009</v>
      </c>
      <c r="O5">
        <v>2010</v>
      </c>
      <c r="P5" s="72">
        <v>2011</v>
      </c>
      <c r="Q5" s="72">
        <v>2012</v>
      </c>
      <c r="R5" s="72">
        <v>2013</v>
      </c>
    </row>
    <row r="6" spans="1:18" ht="15.75" thickBot="1" x14ac:dyDescent="0.3">
      <c r="B6" s="474" t="s">
        <v>347</v>
      </c>
      <c r="C6" s="474"/>
      <c r="D6" s="474"/>
      <c r="E6" s="474"/>
      <c r="F6" s="474"/>
      <c r="G6" s="474"/>
      <c r="H6" s="474"/>
      <c r="I6" s="215"/>
      <c r="M6" s="69" t="s">
        <v>47</v>
      </c>
      <c r="N6" s="66">
        <v>59040</v>
      </c>
      <c r="O6" s="67">
        <v>64017</v>
      </c>
      <c r="P6" s="66">
        <v>68953</v>
      </c>
      <c r="Q6" s="67">
        <v>76997</v>
      </c>
      <c r="R6" s="67">
        <v>87653</v>
      </c>
    </row>
    <row r="7" spans="1:18" ht="33" customHeight="1" thickTop="1" thickBot="1" x14ac:dyDescent="0.3">
      <c r="B7" s="7"/>
      <c r="C7" s="184" t="s">
        <v>47</v>
      </c>
      <c r="D7" s="184" t="s">
        <v>48</v>
      </c>
      <c r="E7" s="184" t="s">
        <v>49</v>
      </c>
      <c r="F7" s="184" t="s">
        <v>50</v>
      </c>
      <c r="G7" s="184" t="s">
        <v>51</v>
      </c>
      <c r="H7" s="184" t="s">
        <v>52</v>
      </c>
      <c r="I7" s="210" t="s">
        <v>8</v>
      </c>
      <c r="L7" s="72"/>
      <c r="M7" s="69" t="s">
        <v>48</v>
      </c>
      <c r="N7" s="66">
        <v>110677</v>
      </c>
      <c r="O7" s="67">
        <v>116641</v>
      </c>
      <c r="P7" s="66">
        <v>133876</v>
      </c>
      <c r="Q7" s="67">
        <v>157290</v>
      </c>
      <c r="R7" s="67">
        <v>180120</v>
      </c>
    </row>
    <row r="8" spans="1:18" ht="16.5" thickTop="1" thickBot="1" x14ac:dyDescent="0.3">
      <c r="B8" s="39">
        <v>2009</v>
      </c>
      <c r="C8" s="65"/>
      <c r="D8" s="65"/>
      <c r="E8" s="65"/>
      <c r="F8" s="65"/>
      <c r="G8" s="65"/>
      <c r="H8" s="65"/>
      <c r="I8" s="65"/>
      <c r="M8" s="69" t="s">
        <v>49</v>
      </c>
      <c r="N8" s="66">
        <v>39940</v>
      </c>
      <c r="O8" s="67">
        <v>41598</v>
      </c>
      <c r="P8" s="66">
        <v>38570</v>
      </c>
      <c r="Q8" s="67">
        <v>44447</v>
      </c>
      <c r="R8" s="67">
        <v>57307</v>
      </c>
    </row>
    <row r="9" spans="1:18" ht="16.5" thickTop="1" thickBot="1" x14ac:dyDescent="0.3">
      <c r="B9" s="44" t="s">
        <v>5</v>
      </c>
      <c r="C9" s="65">
        <v>3057</v>
      </c>
      <c r="D9" s="65">
        <v>3323</v>
      </c>
      <c r="E9" s="65">
        <v>1355</v>
      </c>
      <c r="F9" s="65">
        <v>127</v>
      </c>
      <c r="G9" s="65">
        <v>4718</v>
      </c>
      <c r="H9" s="65">
        <v>148</v>
      </c>
      <c r="I9" s="65">
        <f>SUM(C9:H9)</f>
        <v>12728</v>
      </c>
      <c r="M9" s="69" t="s">
        <v>50</v>
      </c>
      <c r="N9" s="66">
        <v>61470</v>
      </c>
      <c r="O9" s="67">
        <v>64095</v>
      </c>
      <c r="P9" s="66">
        <v>83082</v>
      </c>
      <c r="Q9" s="67">
        <v>83887</v>
      </c>
      <c r="R9" s="67">
        <v>66357</v>
      </c>
    </row>
    <row r="10" spans="1:18" ht="16.5" thickTop="1" thickBot="1" x14ac:dyDescent="0.3">
      <c r="B10" s="44" t="s">
        <v>53</v>
      </c>
      <c r="C10" s="65">
        <v>39813</v>
      </c>
      <c r="D10" s="65">
        <v>33572</v>
      </c>
      <c r="E10" s="65">
        <v>26840</v>
      </c>
      <c r="F10" s="65">
        <v>19743</v>
      </c>
      <c r="G10" s="65">
        <v>25509</v>
      </c>
      <c r="H10" s="65">
        <v>6418</v>
      </c>
      <c r="I10" s="65">
        <f t="shared" ref="I10:I37" si="0">SUM(C10:H10)</f>
        <v>151895</v>
      </c>
      <c r="M10" s="69" t="s">
        <v>51</v>
      </c>
      <c r="N10" s="66">
        <v>38469</v>
      </c>
      <c r="O10" s="67">
        <v>35970</v>
      </c>
      <c r="P10" s="66">
        <v>31859</v>
      </c>
      <c r="Q10" s="67">
        <v>37922</v>
      </c>
      <c r="R10" s="67">
        <v>44952</v>
      </c>
    </row>
    <row r="11" spans="1:18" ht="16.5" thickTop="1" thickBot="1" x14ac:dyDescent="0.3">
      <c r="B11" s="44" t="s">
        <v>6</v>
      </c>
      <c r="C11" s="65">
        <v>8393</v>
      </c>
      <c r="D11" s="65">
        <v>3037</v>
      </c>
      <c r="E11" s="65">
        <v>3226</v>
      </c>
      <c r="F11" s="65">
        <v>23474</v>
      </c>
      <c r="G11" s="65">
        <v>1550</v>
      </c>
      <c r="H11" s="65">
        <v>75</v>
      </c>
      <c r="I11" s="65">
        <f t="shared" si="0"/>
        <v>39755</v>
      </c>
      <c r="M11" s="69" t="s">
        <v>52</v>
      </c>
      <c r="N11" s="66">
        <v>6659</v>
      </c>
      <c r="O11" s="67">
        <v>7075</v>
      </c>
      <c r="P11" s="66">
        <v>5072</v>
      </c>
      <c r="Q11" s="67">
        <v>5948</v>
      </c>
      <c r="R11" s="67">
        <v>23691</v>
      </c>
    </row>
    <row r="12" spans="1:18" ht="15.75" thickTop="1" x14ac:dyDescent="0.25">
      <c r="B12" s="44" t="s">
        <v>7</v>
      </c>
      <c r="C12" s="65">
        <v>7778</v>
      </c>
      <c r="D12" s="65">
        <v>70745</v>
      </c>
      <c r="E12" s="65">
        <v>8519</v>
      </c>
      <c r="F12" s="65">
        <v>18126</v>
      </c>
      <c r="G12" s="65">
        <v>6691</v>
      </c>
      <c r="H12" s="65">
        <v>19</v>
      </c>
      <c r="I12" s="65">
        <f t="shared" si="0"/>
        <v>111878</v>
      </c>
    </row>
    <row r="13" spans="1:18" x14ac:dyDescent="0.25">
      <c r="B13" s="39" t="s">
        <v>8</v>
      </c>
      <c r="C13" s="66">
        <v>59040</v>
      </c>
      <c r="D13" s="66">
        <v>110677</v>
      </c>
      <c r="E13" s="66">
        <v>39940</v>
      </c>
      <c r="F13" s="66">
        <v>61470</v>
      </c>
      <c r="G13" s="66">
        <v>38469</v>
      </c>
      <c r="H13" s="66">
        <v>6659</v>
      </c>
      <c r="I13" s="66">
        <f t="shared" si="0"/>
        <v>316255</v>
      </c>
    </row>
    <row r="14" spans="1:18" x14ac:dyDescent="0.25">
      <c r="B14" s="40">
        <v>2010</v>
      </c>
      <c r="C14" s="63"/>
      <c r="D14" s="63"/>
      <c r="E14" s="63"/>
      <c r="F14" s="63"/>
      <c r="G14" s="63"/>
      <c r="H14" s="63"/>
      <c r="I14" s="63"/>
    </row>
    <row r="15" spans="1:18" x14ac:dyDescent="0.25">
      <c r="B15" s="44" t="s">
        <v>5</v>
      </c>
      <c r="C15" s="61">
        <v>3353</v>
      </c>
      <c r="D15" s="61">
        <v>3334</v>
      </c>
      <c r="E15" s="61">
        <v>2967</v>
      </c>
      <c r="F15" s="61">
        <v>145</v>
      </c>
      <c r="G15" s="61">
        <v>4844</v>
      </c>
      <c r="H15" s="61">
        <v>167</v>
      </c>
      <c r="I15" s="70">
        <f t="shared" si="0"/>
        <v>14810</v>
      </c>
    </row>
    <row r="16" spans="1:18" x14ac:dyDescent="0.25">
      <c r="B16" s="44" t="s">
        <v>53</v>
      </c>
      <c r="C16" s="61">
        <v>41622</v>
      </c>
      <c r="D16" s="61">
        <v>36356</v>
      </c>
      <c r="E16" s="61">
        <v>28532</v>
      </c>
      <c r="F16" s="61">
        <v>18499</v>
      </c>
      <c r="G16" s="61">
        <v>23011</v>
      </c>
      <c r="H16" s="61">
        <v>6695</v>
      </c>
      <c r="I16" s="70">
        <f t="shared" si="0"/>
        <v>154715</v>
      </c>
    </row>
    <row r="17" spans="2:9" x14ac:dyDescent="0.25">
      <c r="B17" s="44" t="s">
        <v>6</v>
      </c>
      <c r="C17" s="61">
        <v>9821</v>
      </c>
      <c r="D17" s="61">
        <v>3179</v>
      </c>
      <c r="E17" s="61">
        <v>2712</v>
      </c>
      <c r="F17" s="61">
        <v>22704</v>
      </c>
      <c r="G17" s="61">
        <v>2310</v>
      </c>
      <c r="H17" s="61">
        <v>204</v>
      </c>
      <c r="I17" s="70">
        <f t="shared" si="0"/>
        <v>40930</v>
      </c>
    </row>
    <row r="18" spans="2:9" x14ac:dyDescent="0.25">
      <c r="B18" s="44" t="s">
        <v>7</v>
      </c>
      <c r="C18" s="61">
        <v>9221</v>
      </c>
      <c r="D18" s="61">
        <v>73771</v>
      </c>
      <c r="E18" s="61">
        <v>7388</v>
      </c>
      <c r="F18" s="61">
        <v>22748</v>
      </c>
      <c r="G18" s="61">
        <v>5805</v>
      </c>
      <c r="H18" s="61">
        <v>10</v>
      </c>
      <c r="I18" s="70">
        <f t="shared" si="0"/>
        <v>118943</v>
      </c>
    </row>
    <row r="19" spans="2:9" x14ac:dyDescent="0.25">
      <c r="B19" s="45" t="s">
        <v>8</v>
      </c>
      <c r="C19" s="64">
        <v>64017</v>
      </c>
      <c r="D19" s="64">
        <v>116641</v>
      </c>
      <c r="E19" s="64">
        <v>41598</v>
      </c>
      <c r="F19" s="64">
        <v>64095</v>
      </c>
      <c r="G19" s="64">
        <v>35970</v>
      </c>
      <c r="H19" s="64">
        <v>7075</v>
      </c>
      <c r="I19" s="64">
        <f t="shared" si="0"/>
        <v>329396</v>
      </c>
    </row>
    <row r="20" spans="2:9" x14ac:dyDescent="0.25">
      <c r="B20" s="39">
        <v>2011</v>
      </c>
      <c r="C20" s="65"/>
      <c r="D20" s="65"/>
      <c r="E20" s="65"/>
      <c r="F20" s="65"/>
      <c r="G20" s="65"/>
      <c r="H20" s="65"/>
      <c r="I20" s="65"/>
    </row>
    <row r="21" spans="2:9" x14ac:dyDescent="0.25">
      <c r="B21" s="44" t="s">
        <v>5</v>
      </c>
      <c r="C21" s="65">
        <v>2340</v>
      </c>
      <c r="D21" s="65">
        <v>4330</v>
      </c>
      <c r="E21" s="65">
        <v>1417</v>
      </c>
      <c r="F21" s="65">
        <v>4656</v>
      </c>
      <c r="G21" s="65">
        <v>4951</v>
      </c>
      <c r="H21" s="65">
        <v>236</v>
      </c>
      <c r="I21" s="65">
        <f t="shared" si="0"/>
        <v>17930</v>
      </c>
    </row>
    <row r="22" spans="2:9" x14ac:dyDescent="0.25">
      <c r="B22" s="44" t="s">
        <v>53</v>
      </c>
      <c r="C22" s="65">
        <v>44194</v>
      </c>
      <c r="D22" s="65">
        <v>31531</v>
      </c>
      <c r="E22" s="65">
        <v>30027</v>
      </c>
      <c r="F22" s="65">
        <v>15622</v>
      </c>
      <c r="G22" s="65">
        <v>20279</v>
      </c>
      <c r="H22" s="65">
        <v>4311</v>
      </c>
      <c r="I22" s="65">
        <f t="shared" si="0"/>
        <v>145964</v>
      </c>
    </row>
    <row r="23" spans="2:9" x14ac:dyDescent="0.25">
      <c r="B23" s="44" t="s">
        <v>6</v>
      </c>
      <c r="C23" s="65">
        <v>9101</v>
      </c>
      <c r="D23" s="65">
        <v>2468</v>
      </c>
      <c r="E23" s="65">
        <v>2581</v>
      </c>
      <c r="F23" s="65">
        <v>24219</v>
      </c>
      <c r="G23" s="65">
        <v>5555</v>
      </c>
      <c r="H23" s="65">
        <v>29</v>
      </c>
      <c r="I23" s="65">
        <f t="shared" si="0"/>
        <v>43953</v>
      </c>
    </row>
    <row r="24" spans="2:9" x14ac:dyDescent="0.25">
      <c r="B24" s="44" t="s">
        <v>7</v>
      </c>
      <c r="C24" s="65">
        <v>13318</v>
      </c>
      <c r="D24" s="65">
        <v>95547</v>
      </c>
      <c r="E24" s="65">
        <v>4545</v>
      </c>
      <c r="F24" s="65">
        <v>38586</v>
      </c>
      <c r="G24" s="65">
        <v>1074</v>
      </c>
      <c r="H24" s="65">
        <v>496</v>
      </c>
      <c r="I24" s="65">
        <f t="shared" si="0"/>
        <v>153566</v>
      </c>
    </row>
    <row r="25" spans="2:9" x14ac:dyDescent="0.25">
      <c r="B25" s="39" t="s">
        <v>8</v>
      </c>
      <c r="C25" s="66">
        <v>68953</v>
      </c>
      <c r="D25" s="66">
        <v>133876</v>
      </c>
      <c r="E25" s="66">
        <v>38570</v>
      </c>
      <c r="F25" s="66">
        <v>83082</v>
      </c>
      <c r="G25" s="66">
        <v>31859</v>
      </c>
      <c r="H25" s="66">
        <v>5072</v>
      </c>
      <c r="I25" s="66">
        <f t="shared" si="0"/>
        <v>361412</v>
      </c>
    </row>
    <row r="26" spans="2:9" x14ac:dyDescent="0.25">
      <c r="B26" s="40">
        <v>2012</v>
      </c>
      <c r="C26" s="63"/>
      <c r="D26" s="63"/>
      <c r="E26" s="63"/>
      <c r="F26" s="63"/>
      <c r="G26" s="63"/>
      <c r="H26" s="63"/>
      <c r="I26" s="63"/>
    </row>
    <row r="27" spans="2:9" x14ac:dyDescent="0.25">
      <c r="B27" s="44" t="s">
        <v>5</v>
      </c>
      <c r="C27" s="61">
        <v>3837</v>
      </c>
      <c r="D27" s="61">
        <v>4202</v>
      </c>
      <c r="E27" s="61">
        <v>1613</v>
      </c>
      <c r="F27" s="61">
        <v>4541</v>
      </c>
      <c r="G27" s="61">
        <v>5328</v>
      </c>
      <c r="H27" s="61">
        <v>242</v>
      </c>
      <c r="I27" s="70">
        <f t="shared" si="0"/>
        <v>19763</v>
      </c>
    </row>
    <row r="28" spans="2:9" x14ac:dyDescent="0.25">
      <c r="B28" s="44" t="s">
        <v>53</v>
      </c>
      <c r="C28" s="61">
        <v>49924</v>
      </c>
      <c r="D28" s="61">
        <v>40953</v>
      </c>
      <c r="E28" s="61">
        <v>33128</v>
      </c>
      <c r="F28" s="61">
        <v>16773</v>
      </c>
      <c r="G28" s="61">
        <v>20182</v>
      </c>
      <c r="H28" s="61">
        <v>5148</v>
      </c>
      <c r="I28" s="70">
        <f t="shared" si="0"/>
        <v>166108</v>
      </c>
    </row>
    <row r="29" spans="2:9" x14ac:dyDescent="0.25">
      <c r="B29" s="44" t="s">
        <v>6</v>
      </c>
      <c r="C29" s="61">
        <v>11949</v>
      </c>
      <c r="D29" s="61">
        <v>4133</v>
      </c>
      <c r="E29" s="61">
        <v>2672</v>
      </c>
      <c r="F29" s="61">
        <v>23305</v>
      </c>
      <c r="G29" s="61">
        <v>11601</v>
      </c>
      <c r="H29" s="61">
        <v>54</v>
      </c>
      <c r="I29" s="70">
        <f t="shared" si="0"/>
        <v>53714</v>
      </c>
    </row>
    <row r="30" spans="2:9" x14ac:dyDescent="0.25">
      <c r="B30" s="44" t="s">
        <v>7</v>
      </c>
      <c r="C30" s="61">
        <v>11287</v>
      </c>
      <c r="D30" s="61">
        <v>108003</v>
      </c>
      <c r="E30" s="61">
        <v>7034</v>
      </c>
      <c r="F30" s="61">
        <v>39268</v>
      </c>
      <c r="G30" s="61">
        <v>811</v>
      </c>
      <c r="H30" s="61">
        <v>504</v>
      </c>
      <c r="I30" s="70">
        <f t="shared" si="0"/>
        <v>166907</v>
      </c>
    </row>
    <row r="31" spans="2:9" x14ac:dyDescent="0.25">
      <c r="B31" s="45" t="s">
        <v>8</v>
      </c>
      <c r="C31" s="64">
        <v>76997</v>
      </c>
      <c r="D31" s="64">
        <v>157290</v>
      </c>
      <c r="E31" s="64">
        <v>44447</v>
      </c>
      <c r="F31" s="64">
        <v>83887</v>
      </c>
      <c r="G31" s="64">
        <v>37922</v>
      </c>
      <c r="H31" s="64">
        <v>5948</v>
      </c>
      <c r="I31" s="64">
        <f t="shared" si="0"/>
        <v>406491</v>
      </c>
    </row>
    <row r="32" spans="2:9" x14ac:dyDescent="0.25">
      <c r="B32" s="40">
        <v>2013</v>
      </c>
      <c r="C32" s="63"/>
      <c r="D32" s="63"/>
      <c r="E32" s="63"/>
      <c r="F32" s="63"/>
      <c r="G32" s="63"/>
      <c r="H32" s="63"/>
      <c r="I32" s="63"/>
    </row>
    <row r="33" spans="2:20" x14ac:dyDescent="0.25">
      <c r="B33" s="44" t="s">
        <v>5</v>
      </c>
      <c r="C33" s="61">
        <v>2619</v>
      </c>
      <c r="D33" s="61">
        <v>7791</v>
      </c>
      <c r="E33" s="61">
        <v>1568</v>
      </c>
      <c r="F33" s="61">
        <v>2140</v>
      </c>
      <c r="G33" s="61">
        <v>10762</v>
      </c>
      <c r="H33" s="61">
        <v>221</v>
      </c>
      <c r="I33" s="70">
        <f t="shared" si="0"/>
        <v>25101</v>
      </c>
    </row>
    <row r="34" spans="2:20" x14ac:dyDescent="0.25">
      <c r="B34" s="44" t="s">
        <v>53</v>
      </c>
      <c r="C34" s="61">
        <v>60862</v>
      </c>
      <c r="D34" s="61">
        <v>56275</v>
      </c>
      <c r="E34" s="61">
        <v>36073</v>
      </c>
      <c r="F34" s="61">
        <v>12902</v>
      </c>
      <c r="G34" s="61">
        <v>30324</v>
      </c>
      <c r="H34" s="61">
        <v>9200</v>
      </c>
      <c r="I34" s="70">
        <f t="shared" si="0"/>
        <v>205636</v>
      </c>
    </row>
    <row r="35" spans="2:20" x14ac:dyDescent="0.25">
      <c r="B35" s="44" t="s">
        <v>6</v>
      </c>
      <c r="C35" s="61">
        <v>13268</v>
      </c>
      <c r="D35" s="61">
        <v>2923</v>
      </c>
      <c r="E35" s="61">
        <v>1574</v>
      </c>
      <c r="F35" s="61">
        <v>20744</v>
      </c>
      <c r="G35" s="61">
        <v>2408</v>
      </c>
      <c r="H35" s="61">
        <v>0</v>
      </c>
      <c r="I35" s="70">
        <f t="shared" si="0"/>
        <v>40917</v>
      </c>
      <c r="M35" s="40">
        <v>2013</v>
      </c>
      <c r="N35" s="63"/>
      <c r="O35" s="63"/>
      <c r="P35" s="63"/>
      <c r="Q35" s="63"/>
      <c r="R35" s="63"/>
      <c r="S35" s="63"/>
      <c r="T35" s="211"/>
    </row>
    <row r="36" spans="2:20" x14ac:dyDescent="0.25">
      <c r="B36" s="44" t="s">
        <v>7</v>
      </c>
      <c r="C36" s="61">
        <v>10904</v>
      </c>
      <c r="D36" s="61">
        <v>113132</v>
      </c>
      <c r="E36" s="61">
        <v>18092</v>
      </c>
      <c r="F36" s="61">
        <v>30571</v>
      </c>
      <c r="G36" s="61">
        <v>1459</v>
      </c>
      <c r="H36" s="61">
        <v>14271</v>
      </c>
      <c r="I36" s="70">
        <f t="shared" si="0"/>
        <v>188429</v>
      </c>
      <c r="M36" s="44" t="s">
        <v>5</v>
      </c>
      <c r="N36" s="24">
        <f t="shared" ref="N36:S40" si="1">C33/$I33</f>
        <v>0.10433847257081391</v>
      </c>
      <c r="O36" s="24">
        <f t="shared" si="1"/>
        <v>0.31038604039679696</v>
      </c>
      <c r="P36" s="24">
        <f t="shared" si="1"/>
        <v>6.2467630771682402E-2</v>
      </c>
      <c r="Q36" s="24">
        <f t="shared" si="1"/>
        <v>8.5255567507270633E-2</v>
      </c>
      <c r="R36" s="24">
        <f t="shared" si="1"/>
        <v>0.42874785865104975</v>
      </c>
      <c r="S36" s="24">
        <f t="shared" si="1"/>
        <v>8.8044301023863583E-3</v>
      </c>
      <c r="T36" s="24">
        <f t="shared" ref="T36:T39" si="2">SUM(N36:S36)</f>
        <v>1</v>
      </c>
    </row>
    <row r="37" spans="2:20" x14ac:dyDescent="0.25">
      <c r="B37" s="45" t="s">
        <v>8</v>
      </c>
      <c r="C37" s="64">
        <v>87653</v>
      </c>
      <c r="D37" s="64">
        <v>180120</v>
      </c>
      <c r="E37" s="64">
        <v>57307</v>
      </c>
      <c r="F37" s="64">
        <v>66357</v>
      </c>
      <c r="G37" s="64">
        <v>44952</v>
      </c>
      <c r="H37" s="64">
        <v>23691</v>
      </c>
      <c r="I37" s="64">
        <f t="shared" si="0"/>
        <v>460080</v>
      </c>
      <c r="M37" s="44" t="s">
        <v>53</v>
      </c>
      <c r="N37" s="24">
        <f t="shared" si="1"/>
        <v>0.29596957731136569</v>
      </c>
      <c r="O37" s="24">
        <f t="shared" si="1"/>
        <v>0.27366317181816413</v>
      </c>
      <c r="P37" s="24">
        <f t="shared" si="1"/>
        <v>0.17542161878270343</v>
      </c>
      <c r="Q37" s="24">
        <f t="shared" si="1"/>
        <v>6.2741932346476292E-2</v>
      </c>
      <c r="R37" s="24">
        <f t="shared" si="1"/>
        <v>0.14746445174969364</v>
      </c>
      <c r="S37" s="24">
        <f t="shared" si="1"/>
        <v>4.4739247991596801E-2</v>
      </c>
      <c r="T37" s="24">
        <f t="shared" si="2"/>
        <v>1.0000000000000002</v>
      </c>
    </row>
    <row r="38" spans="2:20" x14ac:dyDescent="0.25">
      <c r="B38" s="183" t="s">
        <v>344</v>
      </c>
      <c r="M38" s="44" t="s">
        <v>6</v>
      </c>
      <c r="N38" s="24">
        <f t="shared" si="1"/>
        <v>0.32426619742405355</v>
      </c>
      <c r="O38" s="24">
        <f t="shared" si="1"/>
        <v>7.1437299899797149E-2</v>
      </c>
      <c r="P38" s="24">
        <f t="shared" si="1"/>
        <v>3.8468118386000928E-2</v>
      </c>
      <c r="Q38" s="24">
        <f t="shared" si="1"/>
        <v>0.506977539897842</v>
      </c>
      <c r="R38" s="24">
        <f t="shared" si="1"/>
        <v>5.8850844392306374E-2</v>
      </c>
      <c r="S38" s="24">
        <f t="shared" si="1"/>
        <v>0</v>
      </c>
      <c r="T38" s="24">
        <f t="shared" si="2"/>
        <v>1</v>
      </c>
    </row>
    <row r="39" spans="2:20" x14ac:dyDescent="0.25">
      <c r="B39" s="502" t="s">
        <v>691</v>
      </c>
      <c r="C39" s="502"/>
      <c r="D39" s="502"/>
      <c r="E39" s="502"/>
      <c r="F39" s="502"/>
      <c r="G39" s="502"/>
      <c r="H39" s="502"/>
      <c r="I39" s="502"/>
      <c r="M39" s="44" t="s">
        <v>7</v>
      </c>
      <c r="N39" s="24">
        <f t="shared" si="1"/>
        <v>5.7867950262433063E-2</v>
      </c>
      <c r="O39" s="24">
        <f t="shared" si="1"/>
        <v>0.60039590508891938</v>
      </c>
      <c r="P39" s="24">
        <f t="shared" si="1"/>
        <v>9.6014944621050896E-2</v>
      </c>
      <c r="Q39" s="24">
        <f t="shared" si="1"/>
        <v>0.16224148087608595</v>
      </c>
      <c r="R39" s="24">
        <f t="shared" si="1"/>
        <v>7.7429695004484446E-3</v>
      </c>
      <c r="S39" s="24">
        <f t="shared" si="1"/>
        <v>7.573674965106221E-2</v>
      </c>
      <c r="T39" s="24">
        <f t="shared" si="2"/>
        <v>0.99999999999999989</v>
      </c>
    </row>
    <row r="40" spans="2:20" x14ac:dyDescent="0.25">
      <c r="B40" s="502"/>
      <c r="C40" s="502"/>
      <c r="D40" s="502"/>
      <c r="E40" s="502"/>
      <c r="F40" s="502"/>
      <c r="G40" s="502"/>
      <c r="H40" s="502"/>
      <c r="I40" s="502"/>
      <c r="M40" s="45" t="s">
        <v>8</v>
      </c>
      <c r="N40" s="48">
        <f t="shared" si="1"/>
        <v>0.1905168666318901</v>
      </c>
      <c r="O40" s="48">
        <f t="shared" si="1"/>
        <v>0.39149713093375066</v>
      </c>
      <c r="P40" s="48">
        <f t="shared" si="1"/>
        <v>0.12455877238741088</v>
      </c>
      <c r="Q40" s="48">
        <f t="shared" si="1"/>
        <v>0.14422926447574336</v>
      </c>
      <c r="R40" s="48">
        <f t="shared" si="1"/>
        <v>9.7704747000521647E-2</v>
      </c>
      <c r="S40" s="48">
        <f t="shared" si="1"/>
        <v>5.1493218570683362E-2</v>
      </c>
      <c r="T40" s="48">
        <f>SUM(N40:S40)</f>
        <v>1</v>
      </c>
    </row>
  </sheetData>
  <sheetProtection password="C69F" sheet="1" objects="1" scenarios="1"/>
  <mergeCells count="2">
    <mergeCell ref="B6:H6"/>
    <mergeCell ref="B39:I40"/>
  </mergeCells>
  <hyperlinks>
    <hyperlink ref="A1" location="ÍNDICE!A1" display="ÍNDICE"/>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AA42"/>
  <sheetViews>
    <sheetView topLeftCell="C1" zoomScale="70" zoomScaleNormal="70" workbookViewId="0">
      <selection activeCell="W27" sqref="W27"/>
    </sheetView>
  </sheetViews>
  <sheetFormatPr baseColWidth="10" defaultRowHeight="15" x14ac:dyDescent="0.25"/>
  <cols>
    <col min="2" max="2" width="59.5703125" customWidth="1"/>
    <col min="4" max="4" width="11.7109375" bestFit="1" customWidth="1"/>
    <col min="9" max="9" width="11.7109375" bestFit="1" customWidth="1"/>
    <col min="14" max="14" width="11.7109375" bestFit="1" customWidth="1"/>
    <col min="19" max="19" width="11.7109375" bestFit="1" customWidth="1"/>
    <col min="24" max="24" width="11.7109375" bestFit="1" customWidth="1"/>
  </cols>
  <sheetData>
    <row r="1" spans="1:27" s="72" customFormat="1" x14ac:dyDescent="0.25">
      <c r="A1" s="78" t="s">
        <v>161</v>
      </c>
    </row>
    <row r="2" spans="1:27" s="47" customFormat="1" x14ac:dyDescent="0.25">
      <c r="A2" s="1" t="s">
        <v>314</v>
      </c>
    </row>
    <row r="3" spans="1:27" s="47" customFormat="1" x14ac:dyDescent="0.25"/>
    <row r="4" spans="1:27" s="49" customFormat="1" x14ac:dyDescent="0.25">
      <c r="A4" s="77" t="s">
        <v>105</v>
      </c>
      <c r="B4" s="49" t="s">
        <v>153</v>
      </c>
    </row>
    <row r="5" spans="1:27" s="47" customFormat="1" x14ac:dyDescent="0.25"/>
    <row r="6" spans="1:27" s="47" customFormat="1" x14ac:dyDescent="0.25">
      <c r="B6" s="476" t="s">
        <v>350</v>
      </c>
      <c r="C6" s="460"/>
      <c r="D6" s="460"/>
      <c r="E6" s="460"/>
      <c r="F6" s="460"/>
      <c r="G6" s="460"/>
      <c r="H6" s="460"/>
      <c r="I6" s="460"/>
      <c r="J6" s="460"/>
      <c r="K6" s="460"/>
      <c r="L6" s="460"/>
      <c r="M6" s="460"/>
      <c r="N6" s="460"/>
      <c r="O6" s="460"/>
      <c r="P6" s="460"/>
      <c r="Q6" s="460"/>
      <c r="R6" s="460"/>
      <c r="S6" s="460"/>
      <c r="T6" s="460"/>
      <c r="U6" s="460"/>
      <c r="V6" s="460"/>
      <c r="W6" s="460"/>
      <c r="X6" s="460"/>
      <c r="Y6" s="460"/>
      <c r="Z6" s="460"/>
      <c r="AA6" s="487"/>
    </row>
    <row r="7" spans="1:27" s="47" customFormat="1" x14ac:dyDescent="0.25">
      <c r="B7" s="190" t="s">
        <v>54</v>
      </c>
      <c r="C7" s="473">
        <v>2009</v>
      </c>
      <c r="D7" s="474"/>
      <c r="E7" s="474"/>
      <c r="F7" s="474"/>
      <c r="G7" s="475"/>
      <c r="H7" s="473">
        <v>2010</v>
      </c>
      <c r="I7" s="474"/>
      <c r="J7" s="474"/>
      <c r="K7" s="474"/>
      <c r="L7" s="475"/>
      <c r="M7" s="473">
        <v>2011</v>
      </c>
      <c r="N7" s="474"/>
      <c r="O7" s="474"/>
      <c r="P7" s="474"/>
      <c r="Q7" s="475"/>
      <c r="R7" s="474">
        <v>2012</v>
      </c>
      <c r="S7" s="474"/>
      <c r="T7" s="474"/>
      <c r="U7" s="474"/>
      <c r="V7" s="475"/>
      <c r="W7" s="473">
        <v>2013</v>
      </c>
      <c r="X7" s="474"/>
      <c r="Y7" s="474"/>
      <c r="Z7" s="474"/>
      <c r="AA7" s="475"/>
    </row>
    <row r="8" spans="1:27" ht="15.75" thickBot="1" x14ac:dyDescent="0.3">
      <c r="B8" s="191"/>
      <c r="C8" s="165" t="s">
        <v>5</v>
      </c>
      <c r="D8" s="69" t="s">
        <v>53</v>
      </c>
      <c r="E8" s="69" t="s">
        <v>6</v>
      </c>
      <c r="F8" s="69" t="s">
        <v>7</v>
      </c>
      <c r="G8" s="166" t="s">
        <v>8</v>
      </c>
      <c r="H8" s="165" t="s">
        <v>5</v>
      </c>
      <c r="I8" s="69" t="s">
        <v>53</v>
      </c>
      <c r="J8" s="69" t="s">
        <v>6</v>
      </c>
      <c r="K8" s="69" t="s">
        <v>7</v>
      </c>
      <c r="L8" s="166" t="s">
        <v>8</v>
      </c>
      <c r="M8" s="165" t="s">
        <v>5</v>
      </c>
      <c r="N8" s="69" t="s">
        <v>53</v>
      </c>
      <c r="O8" s="69" t="s">
        <v>6</v>
      </c>
      <c r="P8" s="69" t="s">
        <v>7</v>
      </c>
      <c r="Q8" s="166" t="s">
        <v>8</v>
      </c>
      <c r="R8" s="173" t="s">
        <v>5</v>
      </c>
      <c r="S8" s="4" t="s">
        <v>53</v>
      </c>
      <c r="T8" s="4" t="s">
        <v>6</v>
      </c>
      <c r="U8" s="4" t="s">
        <v>7</v>
      </c>
      <c r="V8" s="174" t="s">
        <v>8</v>
      </c>
      <c r="W8" s="69" t="s">
        <v>5</v>
      </c>
      <c r="X8" s="69" t="s">
        <v>53</v>
      </c>
      <c r="Y8" s="69" t="s">
        <v>6</v>
      </c>
      <c r="Z8" s="69" t="s">
        <v>7</v>
      </c>
      <c r="AA8" s="166" t="s">
        <v>8</v>
      </c>
    </row>
    <row r="9" spans="1:27" ht="15.75" thickTop="1" x14ac:dyDescent="0.25">
      <c r="B9" s="192" t="s">
        <v>55</v>
      </c>
      <c r="C9" s="178">
        <v>1626.1761053299999</v>
      </c>
      <c r="D9" s="70">
        <v>5990.0821982799989</v>
      </c>
      <c r="E9" s="70">
        <v>3055.2986157000005</v>
      </c>
      <c r="F9" s="70">
        <v>7591.7923553000001</v>
      </c>
      <c r="G9" s="185">
        <v>18263.349285820001</v>
      </c>
      <c r="H9" s="178">
        <v>1551.76774273</v>
      </c>
      <c r="I9" s="70">
        <v>6851.5298061799995</v>
      </c>
      <c r="J9" s="70">
        <v>3380.2405896199998</v>
      </c>
      <c r="K9" s="70">
        <v>7842.4751720199993</v>
      </c>
      <c r="L9" s="185">
        <v>19626.013321479997</v>
      </c>
      <c r="M9" s="178">
        <v>1608.8388540000001</v>
      </c>
      <c r="N9" s="70">
        <v>4305.6335110400005</v>
      </c>
      <c r="O9" s="70">
        <v>4273.12205068</v>
      </c>
      <c r="P9" s="70">
        <v>4216.9274298</v>
      </c>
      <c r="Q9" s="185">
        <v>14404.521835000001</v>
      </c>
      <c r="R9" s="178">
        <v>3219.0674666000004</v>
      </c>
      <c r="S9" s="70">
        <v>4403.3899151999995</v>
      </c>
      <c r="T9" s="70">
        <v>3643.29025</v>
      </c>
      <c r="U9" s="70">
        <v>13727.153525599999</v>
      </c>
      <c r="V9" s="185">
        <v>24992.901157399996</v>
      </c>
      <c r="W9" s="70">
        <v>357</v>
      </c>
      <c r="X9" s="70">
        <v>7934</v>
      </c>
      <c r="Y9" s="70">
        <v>1498</v>
      </c>
      <c r="Z9" s="70">
        <v>49524</v>
      </c>
      <c r="AA9" s="185">
        <v>59313</v>
      </c>
    </row>
    <row r="10" spans="1:27" x14ac:dyDescent="0.25">
      <c r="B10" s="192" t="s">
        <v>56</v>
      </c>
      <c r="C10" s="178">
        <v>256.23649849999998</v>
      </c>
      <c r="D10" s="70">
        <v>1708.2765423000001</v>
      </c>
      <c r="E10" s="70">
        <v>129.48195695999999</v>
      </c>
      <c r="F10" s="70">
        <v>6187.8169464699995</v>
      </c>
      <c r="G10" s="185">
        <v>8281.8119330200007</v>
      </c>
      <c r="H10" s="178">
        <v>398.54113649999994</v>
      </c>
      <c r="I10" s="70">
        <v>2638.5949268600002</v>
      </c>
      <c r="J10" s="70">
        <v>134.60194443999998</v>
      </c>
      <c r="K10" s="70">
        <v>5133.1402358799996</v>
      </c>
      <c r="L10" s="185">
        <v>8304.8782436799993</v>
      </c>
      <c r="M10" s="178">
        <v>694.38943200000006</v>
      </c>
      <c r="N10" s="70">
        <v>2131.4575471600001</v>
      </c>
      <c r="O10" s="70">
        <v>193.15108188000002</v>
      </c>
      <c r="P10" s="70">
        <v>6992.3552260000006</v>
      </c>
      <c r="Q10" s="185">
        <v>10011.353287040001</v>
      </c>
      <c r="R10" s="178">
        <v>646.74523999999997</v>
      </c>
      <c r="S10" s="70">
        <v>3048.8626755000005</v>
      </c>
      <c r="T10" s="70">
        <v>193.11264000000003</v>
      </c>
      <c r="U10" s="70">
        <v>8415.1488838000005</v>
      </c>
      <c r="V10" s="185">
        <v>12303.869429000002</v>
      </c>
      <c r="W10" s="70">
        <v>923</v>
      </c>
      <c r="X10" s="70">
        <v>3377</v>
      </c>
      <c r="Y10" s="70">
        <v>463</v>
      </c>
      <c r="Z10" s="70">
        <v>7441</v>
      </c>
      <c r="AA10" s="185">
        <v>12205</v>
      </c>
    </row>
    <row r="11" spans="1:27" x14ac:dyDescent="0.25">
      <c r="B11" s="192" t="s">
        <v>57</v>
      </c>
      <c r="C11" s="178">
        <v>1159.9990967600002</v>
      </c>
      <c r="D11" s="70">
        <v>11178.985068800001</v>
      </c>
      <c r="E11" s="70">
        <v>4559.6791808200005</v>
      </c>
      <c r="F11" s="70">
        <v>3149.4276517099997</v>
      </c>
      <c r="G11" s="185">
        <v>20048.09099809</v>
      </c>
      <c r="H11" s="178">
        <v>1354.3493176299999</v>
      </c>
      <c r="I11" s="70">
        <v>12050.873216010001</v>
      </c>
      <c r="J11" s="70">
        <v>5395.5705960900004</v>
      </c>
      <c r="K11" s="70">
        <v>2752.5189398699999</v>
      </c>
      <c r="L11" s="185">
        <v>21553.312069599997</v>
      </c>
      <c r="M11" s="178">
        <v>1755.3019865200001</v>
      </c>
      <c r="N11" s="70">
        <v>11666.507892800002</v>
      </c>
      <c r="O11" s="70">
        <v>3839.8661182000005</v>
      </c>
      <c r="P11" s="70">
        <v>3998.5618225599997</v>
      </c>
      <c r="Q11" s="185">
        <v>21260.237830599999</v>
      </c>
      <c r="R11" s="178">
        <v>1804.6665946999999</v>
      </c>
      <c r="S11" s="70">
        <v>13026.7099051</v>
      </c>
      <c r="T11" s="70">
        <v>6551.8279090999995</v>
      </c>
      <c r="U11" s="70">
        <v>4769.3257711000006</v>
      </c>
      <c r="V11" s="185">
        <v>26152.530179999998</v>
      </c>
      <c r="W11" s="70">
        <v>581</v>
      </c>
      <c r="X11" s="70">
        <v>14865</v>
      </c>
      <c r="Y11" s="70">
        <v>5291</v>
      </c>
      <c r="Z11" s="70">
        <v>6839</v>
      </c>
      <c r="AA11" s="185">
        <v>27577</v>
      </c>
    </row>
    <row r="12" spans="1:27" x14ac:dyDescent="0.25">
      <c r="B12" s="192" t="s">
        <v>58</v>
      </c>
      <c r="C12" s="178">
        <v>423.68249929000001</v>
      </c>
      <c r="D12" s="70">
        <v>5040.9183601599998</v>
      </c>
      <c r="E12" s="70">
        <v>163.08565829999998</v>
      </c>
      <c r="F12" s="70">
        <v>915.48265326000001</v>
      </c>
      <c r="G12" s="185">
        <v>6543.1691710099994</v>
      </c>
      <c r="H12" s="178">
        <v>588.44599541999992</v>
      </c>
      <c r="I12" s="70">
        <v>6366.3374222000002</v>
      </c>
      <c r="J12" s="70">
        <v>205.42090110999999</v>
      </c>
      <c r="K12" s="70">
        <v>1198.59586672</v>
      </c>
      <c r="L12" s="185">
        <v>8358.8001854499998</v>
      </c>
      <c r="M12" s="178">
        <v>317.55213328000002</v>
      </c>
      <c r="N12" s="70">
        <v>5691.4062324400002</v>
      </c>
      <c r="O12" s="70">
        <v>415.07248068000001</v>
      </c>
      <c r="P12" s="70">
        <v>3034.6426475999997</v>
      </c>
      <c r="Q12" s="185">
        <v>9458.6734940000006</v>
      </c>
      <c r="R12" s="178">
        <v>331.07276610000002</v>
      </c>
      <c r="S12" s="70">
        <v>7208.2070069000001</v>
      </c>
      <c r="T12" s="70">
        <v>411.14772649999998</v>
      </c>
      <c r="U12" s="70">
        <v>4444.0304604000003</v>
      </c>
      <c r="V12" s="185">
        <v>12394.457959900001</v>
      </c>
      <c r="W12" s="70">
        <v>408</v>
      </c>
      <c r="X12" s="70">
        <v>8754</v>
      </c>
      <c r="Y12" s="70">
        <v>547</v>
      </c>
      <c r="Z12" s="70">
        <v>4240</v>
      </c>
      <c r="AA12" s="185">
        <v>13950</v>
      </c>
    </row>
    <row r="13" spans="1:27" x14ac:dyDescent="0.25">
      <c r="B13" s="192" t="s">
        <v>59</v>
      </c>
      <c r="C13" s="178">
        <v>126.87892770000001</v>
      </c>
      <c r="D13" s="70">
        <v>16000.974034660001</v>
      </c>
      <c r="E13" s="70">
        <v>22852.14575783</v>
      </c>
      <c r="F13" s="70">
        <v>23714.513278769999</v>
      </c>
      <c r="G13" s="185">
        <v>62694.511998959999</v>
      </c>
      <c r="H13" s="178">
        <v>144.79501105</v>
      </c>
      <c r="I13" s="70">
        <v>15049.514726560001</v>
      </c>
      <c r="J13" s="70">
        <v>22086.79043922</v>
      </c>
      <c r="K13" s="70">
        <v>26719.837542349997</v>
      </c>
      <c r="L13" s="185">
        <v>64000.937730110003</v>
      </c>
      <c r="M13" s="178">
        <v>3795.0120362800003</v>
      </c>
      <c r="N13" s="70">
        <v>14383.651322720001</v>
      </c>
      <c r="O13" s="70">
        <v>19848.83845232</v>
      </c>
      <c r="P13" s="70">
        <v>42093.964784520002</v>
      </c>
      <c r="Q13" s="185">
        <v>80121.466585319999</v>
      </c>
      <c r="R13" s="178">
        <v>3755.5512066000001</v>
      </c>
      <c r="S13" s="70">
        <v>14198.526052499999</v>
      </c>
      <c r="T13" s="70">
        <v>19633.094720300003</v>
      </c>
      <c r="U13" s="70">
        <v>42695.9785405</v>
      </c>
      <c r="V13" s="185">
        <v>80283.150519899995</v>
      </c>
      <c r="W13" s="70">
        <v>2124</v>
      </c>
      <c r="X13" s="70">
        <v>13942</v>
      </c>
      <c r="Y13" s="70">
        <v>19050</v>
      </c>
      <c r="Z13" s="70">
        <v>31545</v>
      </c>
      <c r="AA13" s="185">
        <v>66661</v>
      </c>
    </row>
    <row r="14" spans="1:27" x14ac:dyDescent="0.25">
      <c r="B14" s="192" t="s">
        <v>60</v>
      </c>
      <c r="C14" s="178">
        <v>1003.04317856</v>
      </c>
      <c r="D14" s="70">
        <v>24485.932511520001</v>
      </c>
      <c r="E14" s="70">
        <v>1941.78195209</v>
      </c>
      <c r="F14" s="70">
        <v>46129.172027649998</v>
      </c>
      <c r="G14" s="185">
        <v>73559.929669819991</v>
      </c>
      <c r="H14" s="178">
        <v>1302.5220885000001</v>
      </c>
      <c r="I14" s="70">
        <v>24062.820614199994</v>
      </c>
      <c r="J14" s="70">
        <v>2141.7520482099999</v>
      </c>
      <c r="K14" s="70">
        <v>52226.659247119998</v>
      </c>
      <c r="L14" s="185">
        <v>79733.754008959993</v>
      </c>
      <c r="M14" s="178">
        <v>429.12497044000003</v>
      </c>
      <c r="N14" s="70">
        <v>17733.025460159999</v>
      </c>
      <c r="O14" s="70">
        <v>3660.1634361200004</v>
      </c>
      <c r="P14" s="70">
        <v>65740.037402200003</v>
      </c>
      <c r="Q14" s="185">
        <v>87562.351279440001</v>
      </c>
      <c r="R14" s="178">
        <v>606.79623680000009</v>
      </c>
      <c r="S14" s="70">
        <v>20989.892080000001</v>
      </c>
      <c r="T14" s="70">
        <v>9011.9439854000011</v>
      </c>
      <c r="U14" s="70">
        <v>71809.128484100002</v>
      </c>
      <c r="V14" s="185">
        <v>102417.76077600001</v>
      </c>
      <c r="W14" s="70">
        <v>2639</v>
      </c>
      <c r="X14" s="70">
        <v>18753</v>
      </c>
      <c r="Y14" s="70">
        <v>2630</v>
      </c>
      <c r="Z14" s="70">
        <v>64563</v>
      </c>
      <c r="AA14" s="185">
        <v>88584</v>
      </c>
    </row>
    <row r="15" spans="1:27" x14ac:dyDescent="0.25">
      <c r="B15" s="192" t="s">
        <v>61</v>
      </c>
      <c r="C15" s="178">
        <v>0</v>
      </c>
      <c r="D15" s="70">
        <v>2848.9085256200005</v>
      </c>
      <c r="E15" s="70">
        <v>0</v>
      </c>
      <c r="F15" s="70">
        <v>1044.1035477</v>
      </c>
      <c r="G15" s="185">
        <v>3893.0120845300003</v>
      </c>
      <c r="H15" s="178">
        <v>0</v>
      </c>
      <c r="I15" s="70">
        <v>3665.7996823699996</v>
      </c>
      <c r="J15" s="70">
        <v>0</v>
      </c>
      <c r="K15" s="70">
        <v>938.86531487999991</v>
      </c>
      <c r="L15" s="185">
        <v>4604.6649972499999</v>
      </c>
      <c r="M15" s="178">
        <v>0</v>
      </c>
      <c r="N15" s="70">
        <v>4341.1241091600004</v>
      </c>
      <c r="O15" s="70">
        <v>0</v>
      </c>
      <c r="P15" s="70">
        <v>18.210540800000004</v>
      </c>
      <c r="Q15" s="185">
        <v>4359.3346499600002</v>
      </c>
      <c r="R15" s="178">
        <v>0</v>
      </c>
      <c r="S15" s="70">
        <v>5203.1987584000008</v>
      </c>
      <c r="T15" s="70">
        <v>0</v>
      </c>
      <c r="U15" s="70">
        <v>43.024850999999998</v>
      </c>
      <c r="V15" s="185">
        <v>5246.2236094</v>
      </c>
      <c r="W15" s="70">
        <v>0</v>
      </c>
      <c r="X15" s="70">
        <v>4378</v>
      </c>
      <c r="Y15" s="70">
        <v>11</v>
      </c>
      <c r="Z15" s="70">
        <v>472</v>
      </c>
      <c r="AA15" s="185">
        <v>4860</v>
      </c>
    </row>
    <row r="16" spans="1:27" x14ac:dyDescent="0.25">
      <c r="B16" s="192" t="s">
        <v>62</v>
      </c>
      <c r="C16" s="178">
        <v>1350.6325901999999</v>
      </c>
      <c r="D16" s="70">
        <v>7.5874885000000001</v>
      </c>
      <c r="E16" s="70">
        <v>0</v>
      </c>
      <c r="F16" s="70">
        <v>70.174600000000012</v>
      </c>
      <c r="G16" s="185">
        <v>1428.3946787</v>
      </c>
      <c r="H16" s="178">
        <v>1273.12337239</v>
      </c>
      <c r="I16" s="70">
        <v>84.65733130000001</v>
      </c>
      <c r="J16" s="70">
        <v>0</v>
      </c>
      <c r="K16" s="70">
        <v>71.099649999999997</v>
      </c>
      <c r="L16" s="185">
        <v>1428.88035369</v>
      </c>
      <c r="M16" s="178">
        <v>1933.8875708399999</v>
      </c>
      <c r="N16" s="70">
        <v>279.46805008000001</v>
      </c>
      <c r="O16" s="70">
        <v>0</v>
      </c>
      <c r="P16" s="70">
        <v>628.79302399999995</v>
      </c>
      <c r="Q16" s="185">
        <v>2842.1486449199997</v>
      </c>
      <c r="R16" s="178">
        <v>1467.7666757</v>
      </c>
      <c r="S16" s="70">
        <v>402.0296103</v>
      </c>
      <c r="T16" s="70">
        <v>0</v>
      </c>
      <c r="U16" s="70">
        <v>428.17923999999999</v>
      </c>
      <c r="V16" s="185">
        <v>2297.9755260000002</v>
      </c>
      <c r="W16" s="70">
        <v>1048</v>
      </c>
      <c r="X16" s="70">
        <v>116</v>
      </c>
      <c r="Y16" s="70">
        <v>0</v>
      </c>
      <c r="Z16" s="70">
        <v>126</v>
      </c>
      <c r="AA16" s="185">
        <v>1290</v>
      </c>
    </row>
    <row r="17" spans="2:27" x14ac:dyDescent="0.25">
      <c r="B17" s="192" t="s">
        <v>63</v>
      </c>
      <c r="C17" s="178">
        <v>1764.9037452</v>
      </c>
      <c r="D17" s="70">
        <v>24717.942440050003</v>
      </c>
      <c r="E17" s="70">
        <v>3006.2895718600003</v>
      </c>
      <c r="F17" s="70">
        <v>10780.79332481</v>
      </c>
      <c r="G17" s="185">
        <v>40269.929081920003</v>
      </c>
      <c r="H17" s="178">
        <v>3405.8460383000001</v>
      </c>
      <c r="I17" s="70">
        <v>26822.024571599999</v>
      </c>
      <c r="J17" s="70">
        <v>2652.7845151799997</v>
      </c>
      <c r="K17" s="70">
        <v>9609.7229025300021</v>
      </c>
      <c r="L17" s="185">
        <v>42490.378027610001</v>
      </c>
      <c r="M17" s="178">
        <v>1637.8438510800001</v>
      </c>
      <c r="N17" s="70">
        <v>24618.87129332</v>
      </c>
      <c r="O17" s="70">
        <v>2428.1258287999999</v>
      </c>
      <c r="P17" s="70">
        <v>4717.4678515600008</v>
      </c>
      <c r="Q17" s="185">
        <v>33402.308814240001</v>
      </c>
      <c r="R17" s="178">
        <v>1750.0447368</v>
      </c>
      <c r="S17" s="70">
        <v>28643.0129017</v>
      </c>
      <c r="T17" s="70">
        <v>2794.2118100000002</v>
      </c>
      <c r="U17" s="70">
        <v>7351.2000941000006</v>
      </c>
      <c r="V17" s="185">
        <v>40538.469542600003</v>
      </c>
      <c r="W17" s="70">
        <v>2078</v>
      </c>
      <c r="X17" s="70">
        <v>29820</v>
      </c>
      <c r="Y17" s="70">
        <v>1626</v>
      </c>
      <c r="Z17" s="70">
        <v>16152</v>
      </c>
      <c r="AA17" s="185">
        <v>49675</v>
      </c>
    </row>
    <row r="18" spans="2:27" x14ac:dyDescent="0.25">
      <c r="B18" s="192" t="s">
        <v>64</v>
      </c>
      <c r="C18" s="178">
        <v>1231.32167923</v>
      </c>
      <c r="D18" s="70">
        <v>13125.585673019999</v>
      </c>
      <c r="E18" s="70">
        <v>526.35433999999998</v>
      </c>
      <c r="F18" s="70">
        <v>909.29484536000007</v>
      </c>
      <c r="G18" s="185">
        <v>15792.5565264</v>
      </c>
      <c r="H18" s="178">
        <v>1398.9443406399998</v>
      </c>
      <c r="I18" s="70">
        <v>11877.64070584</v>
      </c>
      <c r="J18" s="70">
        <v>544.45641790000002</v>
      </c>
      <c r="K18" s="70">
        <v>880.01259872000003</v>
      </c>
      <c r="L18" s="185">
        <v>14701.054063099999</v>
      </c>
      <c r="M18" s="178">
        <v>1482.57834</v>
      </c>
      <c r="N18" s="70">
        <v>8942.9486410000009</v>
      </c>
      <c r="O18" s="70">
        <v>2298.6635002000003</v>
      </c>
      <c r="P18" s="70">
        <v>785.10492792000002</v>
      </c>
      <c r="Q18" s="185">
        <v>13509.295409120001</v>
      </c>
      <c r="R18" s="178">
        <v>1610.19488</v>
      </c>
      <c r="S18" s="70">
        <v>8650.1287990000001</v>
      </c>
      <c r="T18" s="70">
        <v>3378.8442183999996</v>
      </c>
      <c r="U18" s="70">
        <v>714.08060420000004</v>
      </c>
      <c r="V18" s="185">
        <v>14353.248491300003</v>
      </c>
      <c r="W18" s="70">
        <v>1775</v>
      </c>
      <c r="X18" s="70">
        <v>14114</v>
      </c>
      <c r="Y18" s="70">
        <v>3926</v>
      </c>
      <c r="Z18" s="70">
        <v>2473</v>
      </c>
      <c r="AA18" s="185">
        <v>22289</v>
      </c>
    </row>
    <row r="19" spans="2:27" x14ac:dyDescent="0.25">
      <c r="B19" s="192" t="s">
        <v>65</v>
      </c>
      <c r="C19" s="178">
        <v>200.96596342999999</v>
      </c>
      <c r="D19" s="70">
        <v>4123.7677149500005</v>
      </c>
      <c r="E19" s="70">
        <v>797.14469182000005</v>
      </c>
      <c r="F19" s="70">
        <v>474.75381320000002</v>
      </c>
      <c r="G19" s="185">
        <v>5596.6321834</v>
      </c>
      <c r="H19" s="178">
        <v>235.56257303999999</v>
      </c>
      <c r="I19" s="70">
        <v>4658.7797114299992</v>
      </c>
      <c r="J19" s="70">
        <v>1074.8388213000001</v>
      </c>
      <c r="K19" s="70">
        <v>510.84476608</v>
      </c>
      <c r="L19" s="185">
        <v>6480.02586092</v>
      </c>
      <c r="M19" s="178">
        <v>115.12555688</v>
      </c>
      <c r="N19" s="70">
        <v>2028.83252756</v>
      </c>
      <c r="O19" s="70">
        <v>1050.9435921200002</v>
      </c>
      <c r="P19" s="70">
        <v>538.34289508000006</v>
      </c>
      <c r="Q19" s="185">
        <v>3733.2445716400002</v>
      </c>
      <c r="R19" s="178">
        <v>111.63768300000001</v>
      </c>
      <c r="S19" s="70">
        <v>2335.3986087000003</v>
      </c>
      <c r="T19" s="70">
        <v>1220.4529225000001</v>
      </c>
      <c r="U19" s="70">
        <v>674.84713169999998</v>
      </c>
      <c r="V19" s="185">
        <v>4342.3363459000002</v>
      </c>
      <c r="W19" s="70">
        <v>104</v>
      </c>
      <c r="X19" s="70">
        <v>2452</v>
      </c>
      <c r="Y19" s="70">
        <v>178</v>
      </c>
      <c r="Z19" s="70">
        <v>713</v>
      </c>
      <c r="AA19" s="185">
        <v>3448</v>
      </c>
    </row>
    <row r="20" spans="2:27" x14ac:dyDescent="0.25">
      <c r="B20" s="192" t="s">
        <v>66</v>
      </c>
      <c r="C20" s="178">
        <v>2988.4677345</v>
      </c>
      <c r="D20" s="70">
        <v>12259.66099488</v>
      </c>
      <c r="E20" s="70">
        <v>915.34751671000004</v>
      </c>
      <c r="F20" s="70">
        <v>9568.4971006399992</v>
      </c>
      <c r="G20" s="185">
        <v>25731.973335520001</v>
      </c>
      <c r="H20" s="178">
        <v>2897.03655845</v>
      </c>
      <c r="I20" s="70">
        <v>11328.636238429999</v>
      </c>
      <c r="J20" s="70">
        <v>1435.2665668799998</v>
      </c>
      <c r="K20" s="70">
        <v>9799.5921077899984</v>
      </c>
      <c r="L20" s="185">
        <v>25460.531471550003</v>
      </c>
      <c r="M20" s="178">
        <v>2209.0467235999995</v>
      </c>
      <c r="N20" s="70">
        <v>8188.6850708399998</v>
      </c>
      <c r="O20" s="70">
        <v>2650.9309917600003</v>
      </c>
      <c r="P20" s="70">
        <v>1023.5067903999999</v>
      </c>
      <c r="Q20" s="185">
        <v>14072.16956608</v>
      </c>
      <c r="R20" s="178">
        <v>2473.8196494999997</v>
      </c>
      <c r="S20" s="70">
        <v>6719.1809598</v>
      </c>
      <c r="T20" s="70">
        <v>2954.8548021000001</v>
      </c>
      <c r="U20" s="70">
        <v>3782.3627040000001</v>
      </c>
      <c r="V20" s="185">
        <v>15930.218115399999</v>
      </c>
      <c r="W20" s="70">
        <v>7605</v>
      </c>
      <c r="X20" s="70">
        <v>11119</v>
      </c>
      <c r="Y20" s="70">
        <v>1453</v>
      </c>
      <c r="Z20" s="70">
        <v>2363</v>
      </c>
      <c r="AA20" s="185">
        <v>22539</v>
      </c>
    </row>
    <row r="21" spans="2:27" x14ac:dyDescent="0.25">
      <c r="B21" s="193" t="s">
        <v>67</v>
      </c>
      <c r="C21" s="186">
        <v>595.46545851000008</v>
      </c>
      <c r="D21" s="62">
        <v>30406.441414199999</v>
      </c>
      <c r="E21" s="62">
        <v>1808.5324710699999</v>
      </c>
      <c r="F21" s="62">
        <v>1341.87214335</v>
      </c>
      <c r="G21" s="187">
        <v>34152.311475919996</v>
      </c>
      <c r="H21" s="186">
        <v>258.07254735000004</v>
      </c>
      <c r="I21" s="62">
        <v>29257.358999290002</v>
      </c>
      <c r="J21" s="62">
        <v>1879.1991189800001</v>
      </c>
      <c r="K21" s="62">
        <v>1258.4879056500001</v>
      </c>
      <c r="L21" s="187">
        <v>32653.118560339997</v>
      </c>
      <c r="M21" s="186">
        <v>1955.2638110800001</v>
      </c>
      <c r="N21" s="62">
        <v>41573.57883512001</v>
      </c>
      <c r="O21" s="62">
        <v>3275.5334684400004</v>
      </c>
      <c r="P21" s="62">
        <v>19768.068574920002</v>
      </c>
      <c r="Q21" s="187">
        <v>66572.444689559998</v>
      </c>
      <c r="R21" s="186">
        <v>1979.5895686000001</v>
      </c>
      <c r="S21" s="62">
        <v>51339.988686299999</v>
      </c>
      <c r="T21" s="62">
        <v>3921.5892974999997</v>
      </c>
      <c r="U21" s="62">
        <v>8019.7778115000001</v>
      </c>
      <c r="V21" s="187">
        <v>65260.945374200004</v>
      </c>
      <c r="W21" s="62">
        <v>5457</v>
      </c>
      <c r="X21" s="62">
        <v>76012</v>
      </c>
      <c r="Y21" s="62">
        <v>4243</v>
      </c>
      <c r="Z21" s="62">
        <v>1978</v>
      </c>
      <c r="AA21" s="187">
        <v>87690</v>
      </c>
    </row>
    <row r="22" spans="2:27" s="85" customFormat="1" x14ac:dyDescent="0.25">
      <c r="B22" s="188" t="s">
        <v>8</v>
      </c>
      <c r="C22" s="179">
        <v>12727.773477209999</v>
      </c>
      <c r="D22" s="71">
        <v>151895.06296693999</v>
      </c>
      <c r="E22" s="71">
        <v>39755.141713159996</v>
      </c>
      <c r="F22" s="71">
        <v>111877.69428822001</v>
      </c>
      <c r="G22" s="189">
        <v>316255.67242310999</v>
      </c>
      <c r="H22" s="179">
        <v>14809.006722000002</v>
      </c>
      <c r="I22" s="71">
        <v>154714.56795227001</v>
      </c>
      <c r="J22" s="71">
        <v>40930.921958929997</v>
      </c>
      <c r="K22" s="71">
        <v>118941.85224961</v>
      </c>
      <c r="L22" s="189">
        <v>329396.34889374004</v>
      </c>
      <c r="M22" s="179">
        <v>17933.965265999999</v>
      </c>
      <c r="N22" s="71">
        <v>145885.19049340003</v>
      </c>
      <c r="O22" s="71">
        <v>43934.411001200002</v>
      </c>
      <c r="P22" s="71">
        <v>153555.98391735999</v>
      </c>
      <c r="Q22" s="189">
        <v>361309.55065691989</v>
      </c>
      <c r="R22" s="179">
        <v>19756.952704400006</v>
      </c>
      <c r="S22" s="71">
        <v>166168.52595939999</v>
      </c>
      <c r="T22" s="71">
        <v>53714.370281800009</v>
      </c>
      <c r="U22" s="71">
        <v>166874.238102</v>
      </c>
      <c r="V22" s="189">
        <v>406514.08702700003</v>
      </c>
      <c r="W22" s="71">
        <v>25099</v>
      </c>
      <c r="X22" s="71">
        <v>205636</v>
      </c>
      <c r="Y22" s="71">
        <v>40916</v>
      </c>
      <c r="Z22" s="71">
        <v>188429</v>
      </c>
      <c r="AA22" s="189">
        <v>460081</v>
      </c>
    </row>
    <row r="23" spans="2:27" s="85" customFormat="1" x14ac:dyDescent="0.25">
      <c r="B23" s="183" t="s">
        <v>344</v>
      </c>
      <c r="C23" s="70"/>
      <c r="D23" s="70"/>
      <c r="E23" s="70"/>
      <c r="F23" s="70"/>
      <c r="G23" s="67"/>
      <c r="H23" s="70"/>
      <c r="I23" s="70"/>
      <c r="J23" s="70"/>
      <c r="K23" s="70"/>
      <c r="L23" s="67"/>
      <c r="M23" s="70"/>
      <c r="N23" s="70"/>
      <c r="O23" s="70"/>
      <c r="P23" s="70"/>
      <c r="Q23" s="67"/>
      <c r="R23" s="70"/>
      <c r="S23" s="70"/>
      <c r="T23" s="70"/>
      <c r="U23" s="70"/>
      <c r="V23" s="67"/>
      <c r="W23" s="70"/>
      <c r="X23" s="70"/>
      <c r="Y23" s="70"/>
      <c r="Z23" s="70"/>
      <c r="AA23" s="67"/>
    </row>
    <row r="24" spans="2:27" s="175" customFormat="1" x14ac:dyDescent="0.25">
      <c r="B24" s="502" t="s">
        <v>692</v>
      </c>
      <c r="C24" s="502"/>
      <c r="D24" s="502"/>
      <c r="E24" s="502"/>
      <c r="F24" s="502"/>
      <c r="G24" s="502"/>
      <c r="H24" s="502"/>
      <c r="I24" s="502"/>
      <c r="J24" s="194"/>
      <c r="K24" s="194"/>
      <c r="L24" s="195"/>
      <c r="M24" s="194"/>
      <c r="N24" s="194"/>
      <c r="O24" s="194"/>
      <c r="P24" s="194"/>
      <c r="Q24" s="195"/>
      <c r="R24" s="194"/>
      <c r="S24" s="194"/>
      <c r="T24" s="194"/>
      <c r="U24" s="194"/>
      <c r="V24" s="195"/>
      <c r="W24" s="194"/>
      <c r="X24" s="194"/>
      <c r="Y24" s="194"/>
      <c r="Z24" s="194"/>
      <c r="AA24" s="195"/>
    </row>
    <row r="25" spans="2:27" s="175" customFormat="1" x14ac:dyDescent="0.25">
      <c r="B25" s="502"/>
      <c r="C25" s="502"/>
      <c r="D25" s="502"/>
      <c r="E25" s="502"/>
      <c r="F25" s="502"/>
      <c r="G25" s="502"/>
      <c r="H25" s="502"/>
      <c r="I25" s="502"/>
      <c r="J25" s="194"/>
      <c r="K25" s="194"/>
      <c r="L25" s="195"/>
      <c r="M25" s="194"/>
      <c r="N25" s="194"/>
      <c r="O25" s="194"/>
      <c r="P25" s="194"/>
      <c r="Q25" s="195"/>
      <c r="R25" s="194"/>
      <c r="S25" s="194"/>
      <c r="T25" s="194"/>
      <c r="U25" s="194"/>
      <c r="V25" s="195"/>
      <c r="W25" s="194"/>
      <c r="X25" s="194"/>
      <c r="Y25" s="194"/>
      <c r="Z25" s="194"/>
      <c r="AA25" s="195"/>
    </row>
    <row r="26" spans="2:27" s="175" customFormat="1" x14ac:dyDescent="0.25">
      <c r="B26" s="183"/>
      <c r="C26" s="194"/>
      <c r="D26" s="194"/>
      <c r="E26" s="194"/>
      <c r="F26" s="194"/>
      <c r="G26" s="195"/>
      <c r="H26" s="194"/>
      <c r="I26" s="194"/>
      <c r="J26" s="194"/>
      <c r="K26" s="194"/>
      <c r="L26" s="195"/>
      <c r="M26" s="194"/>
      <c r="N26" s="194"/>
      <c r="O26" s="194"/>
      <c r="P26" s="194"/>
      <c r="Q26" s="195"/>
      <c r="R26" s="194"/>
      <c r="S26" s="194"/>
      <c r="T26" s="194"/>
      <c r="U26" s="194"/>
      <c r="V26" s="195"/>
      <c r="W26" s="194"/>
      <c r="X26" s="194"/>
      <c r="Y26" s="194"/>
      <c r="Z26" s="194"/>
      <c r="AA26" s="195"/>
    </row>
    <row r="27" spans="2:27" s="175" customFormat="1" x14ac:dyDescent="0.25"/>
    <row r="28" spans="2:27" s="175" customFormat="1" x14ac:dyDescent="0.25">
      <c r="B28" s="196" t="s">
        <v>148</v>
      </c>
    </row>
    <row r="29" spans="2:27" s="175" customFormat="1" x14ac:dyDescent="0.25">
      <c r="B29" s="197"/>
      <c r="C29" s="198">
        <v>2009</v>
      </c>
      <c r="D29" s="198">
        <v>2010</v>
      </c>
      <c r="E29" s="198">
        <v>2011</v>
      </c>
      <c r="F29" s="198">
        <v>2012</v>
      </c>
      <c r="G29" s="198">
        <v>2013</v>
      </c>
    </row>
    <row r="30" spans="2:27" s="175" customFormat="1" x14ac:dyDescent="0.25">
      <c r="B30" s="199" t="s">
        <v>55</v>
      </c>
      <c r="C30" s="200">
        <v>18263</v>
      </c>
      <c r="D30" s="200">
        <v>19626</v>
      </c>
      <c r="E30" s="200">
        <v>14297</v>
      </c>
      <c r="F30" s="200">
        <v>25019</v>
      </c>
      <c r="G30" s="200">
        <v>59313</v>
      </c>
    </row>
    <row r="31" spans="2:27" s="175" customFormat="1" x14ac:dyDescent="0.25">
      <c r="B31" s="199" t="s">
        <v>56</v>
      </c>
      <c r="C31" s="200">
        <v>8282</v>
      </c>
      <c r="D31" s="200">
        <v>8305</v>
      </c>
      <c r="E31" s="200">
        <v>10051</v>
      </c>
      <c r="F31" s="200">
        <v>12304</v>
      </c>
      <c r="G31" s="200">
        <v>12205</v>
      </c>
    </row>
    <row r="32" spans="2:27" s="175" customFormat="1" x14ac:dyDescent="0.25">
      <c r="B32" s="199" t="s">
        <v>57</v>
      </c>
      <c r="C32" s="200">
        <v>20048</v>
      </c>
      <c r="D32" s="200">
        <v>21553</v>
      </c>
      <c r="E32" s="200">
        <v>21254</v>
      </c>
      <c r="F32" s="200">
        <v>26185</v>
      </c>
      <c r="G32" s="200">
        <v>27577</v>
      </c>
    </row>
    <row r="33" spans="2:7" s="175" customFormat="1" x14ac:dyDescent="0.25">
      <c r="B33" s="199" t="s">
        <v>58</v>
      </c>
      <c r="C33" s="200">
        <v>6543</v>
      </c>
      <c r="D33" s="200">
        <v>8359</v>
      </c>
      <c r="E33" s="200">
        <v>9481</v>
      </c>
      <c r="F33" s="200">
        <v>12370</v>
      </c>
      <c r="G33" s="200">
        <v>13950</v>
      </c>
    </row>
    <row r="34" spans="2:7" s="175" customFormat="1" x14ac:dyDescent="0.25">
      <c r="B34" s="199" t="s">
        <v>59</v>
      </c>
      <c r="C34" s="200">
        <v>62695</v>
      </c>
      <c r="D34" s="200">
        <v>64001</v>
      </c>
      <c r="E34" s="200">
        <v>80125</v>
      </c>
      <c r="F34" s="200">
        <v>80283</v>
      </c>
      <c r="G34" s="200">
        <v>66661</v>
      </c>
    </row>
    <row r="35" spans="2:7" s="175" customFormat="1" x14ac:dyDescent="0.25">
      <c r="B35" s="199" t="s">
        <v>60</v>
      </c>
      <c r="C35" s="200">
        <v>73560</v>
      </c>
      <c r="D35" s="200">
        <v>79734</v>
      </c>
      <c r="E35" s="200">
        <v>87714</v>
      </c>
      <c r="F35" s="200">
        <v>102418</v>
      </c>
      <c r="G35" s="200">
        <v>88584</v>
      </c>
    </row>
    <row r="36" spans="2:7" s="175" customFormat="1" x14ac:dyDescent="0.25">
      <c r="B36" s="199" t="s">
        <v>61</v>
      </c>
      <c r="C36" s="200">
        <v>3893</v>
      </c>
      <c r="D36" s="200">
        <v>4605</v>
      </c>
      <c r="E36" s="200">
        <v>4359</v>
      </c>
      <c r="F36" s="200">
        <v>5246</v>
      </c>
      <c r="G36" s="200">
        <v>4860</v>
      </c>
    </row>
    <row r="37" spans="2:7" x14ac:dyDescent="0.25">
      <c r="B37" s="26" t="s">
        <v>62</v>
      </c>
      <c r="C37" s="81">
        <v>1428</v>
      </c>
      <c r="D37" s="81">
        <v>1429</v>
      </c>
      <c r="E37" s="81">
        <v>2842</v>
      </c>
      <c r="F37" s="81">
        <v>2298</v>
      </c>
      <c r="G37" s="81">
        <v>1290</v>
      </c>
    </row>
    <row r="38" spans="2:7" x14ac:dyDescent="0.25">
      <c r="B38" s="26" t="s">
        <v>63</v>
      </c>
      <c r="C38" s="81">
        <v>40270</v>
      </c>
      <c r="D38" s="81">
        <v>42490</v>
      </c>
      <c r="E38" s="81">
        <v>33402</v>
      </c>
      <c r="F38" s="81">
        <v>40538</v>
      </c>
      <c r="G38" s="81">
        <v>49675</v>
      </c>
    </row>
    <row r="39" spans="2:7" x14ac:dyDescent="0.25">
      <c r="B39" s="11" t="s">
        <v>64</v>
      </c>
      <c r="C39" s="82">
        <v>15793</v>
      </c>
      <c r="D39" s="82">
        <v>14701</v>
      </c>
      <c r="E39" s="82">
        <v>13509</v>
      </c>
      <c r="F39" s="82">
        <v>14353</v>
      </c>
      <c r="G39" s="82">
        <v>22289</v>
      </c>
    </row>
    <row r="40" spans="2:7" x14ac:dyDescent="0.25">
      <c r="B40" s="11" t="s">
        <v>65</v>
      </c>
      <c r="C40" s="82">
        <v>5597</v>
      </c>
      <c r="D40" s="82">
        <v>6480</v>
      </c>
      <c r="E40" s="82">
        <v>3733</v>
      </c>
      <c r="F40" s="82">
        <v>4342</v>
      </c>
      <c r="G40" s="82">
        <v>3448</v>
      </c>
    </row>
    <row r="41" spans="2:7" x14ac:dyDescent="0.25">
      <c r="B41" s="11" t="s">
        <v>66</v>
      </c>
      <c r="C41" s="82">
        <v>25732</v>
      </c>
      <c r="D41" s="82">
        <v>25461</v>
      </c>
      <c r="E41" s="82">
        <v>14072</v>
      </c>
      <c r="F41" s="82">
        <v>15930</v>
      </c>
      <c r="G41" s="82">
        <v>22539</v>
      </c>
    </row>
    <row r="42" spans="2:7" x14ac:dyDescent="0.25">
      <c r="B42" s="13" t="s">
        <v>67</v>
      </c>
      <c r="C42" s="89">
        <v>34152</v>
      </c>
      <c r="D42" s="89">
        <v>32653</v>
      </c>
      <c r="E42" s="89">
        <v>66572</v>
      </c>
      <c r="F42" s="89">
        <v>65261</v>
      </c>
      <c r="G42" s="89">
        <v>87690</v>
      </c>
    </row>
  </sheetData>
  <sheetProtection password="C69F" sheet="1" objects="1" scenarios="1"/>
  <mergeCells count="7">
    <mergeCell ref="B24:I25"/>
    <mergeCell ref="B6:AA6"/>
    <mergeCell ref="C7:G7"/>
    <mergeCell ref="H7:L7"/>
    <mergeCell ref="M7:Q7"/>
    <mergeCell ref="R7:V7"/>
    <mergeCell ref="W7:AA7"/>
  </mergeCells>
  <hyperlinks>
    <hyperlink ref="A1" location="ÍNDICE!A1" display="ÍNDICE"/>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S37"/>
  <sheetViews>
    <sheetView workbookViewId="0">
      <selection activeCell="J3" sqref="J3"/>
    </sheetView>
  </sheetViews>
  <sheetFormatPr baseColWidth="10" defaultRowHeight="15" x14ac:dyDescent="0.25"/>
  <cols>
    <col min="7" max="7" width="16.140625" customWidth="1"/>
    <col min="8" max="8" width="20.42578125" style="85" customWidth="1"/>
    <col min="9" max="9" width="16.140625" style="85" customWidth="1"/>
    <col min="11" max="11" width="23.42578125" customWidth="1"/>
    <col min="12" max="12" width="37.42578125" customWidth="1"/>
  </cols>
  <sheetData>
    <row r="1" spans="1:19" s="72" customFormat="1" x14ac:dyDescent="0.25">
      <c r="A1" s="78" t="s">
        <v>161</v>
      </c>
      <c r="H1" s="85"/>
      <c r="I1" s="85"/>
    </row>
    <row r="2" spans="1:19" x14ac:dyDescent="0.25">
      <c r="A2" s="1" t="s">
        <v>351</v>
      </c>
    </row>
    <row r="4" spans="1:19" s="49" customFormat="1" x14ac:dyDescent="0.25">
      <c r="A4" s="77" t="s">
        <v>105</v>
      </c>
      <c r="B4" s="49" t="s">
        <v>154</v>
      </c>
      <c r="H4" s="85"/>
      <c r="I4" s="85"/>
      <c r="N4" s="73" t="s">
        <v>148</v>
      </c>
    </row>
    <row r="5" spans="1:19" x14ac:dyDescent="0.25">
      <c r="O5">
        <v>2009</v>
      </c>
      <c r="P5">
        <v>2010</v>
      </c>
      <c r="Q5" s="72">
        <v>2011</v>
      </c>
      <c r="R5" s="72">
        <v>2012</v>
      </c>
      <c r="S5" s="72">
        <v>2013</v>
      </c>
    </row>
    <row r="6" spans="1:19" x14ac:dyDescent="0.25">
      <c r="B6" s="474" t="s">
        <v>358</v>
      </c>
      <c r="C6" s="474"/>
      <c r="D6" s="474"/>
      <c r="E6" s="474"/>
      <c r="F6" s="474"/>
      <c r="G6" s="474"/>
      <c r="H6" s="474"/>
      <c r="I6" s="474"/>
      <c r="K6" s="474" t="s">
        <v>133</v>
      </c>
      <c r="L6" s="474"/>
      <c r="N6" s="44" t="s">
        <v>5</v>
      </c>
      <c r="O6" s="65">
        <v>313</v>
      </c>
      <c r="P6" s="70">
        <v>399</v>
      </c>
      <c r="Q6" s="65">
        <v>11</v>
      </c>
      <c r="R6" s="70">
        <v>81</v>
      </c>
      <c r="S6" s="70">
        <v>701</v>
      </c>
    </row>
    <row r="7" spans="1:19" ht="51" customHeight="1" thickBot="1" x14ac:dyDescent="0.3">
      <c r="B7" s="7"/>
      <c r="C7" s="162" t="s">
        <v>17</v>
      </c>
      <c r="D7" s="162" t="s">
        <v>18</v>
      </c>
      <c r="E7" s="162" t="s">
        <v>19</v>
      </c>
      <c r="F7" s="162" t="s">
        <v>21</v>
      </c>
      <c r="G7" s="162" t="s">
        <v>20</v>
      </c>
      <c r="H7" s="209" t="s">
        <v>359</v>
      </c>
      <c r="I7" s="209" t="s">
        <v>8</v>
      </c>
      <c r="K7" s="7"/>
      <c r="L7" s="15" t="s">
        <v>68</v>
      </c>
      <c r="N7" s="44" t="s">
        <v>53</v>
      </c>
      <c r="O7" s="65">
        <v>4413</v>
      </c>
      <c r="P7" s="70">
        <v>4206</v>
      </c>
      <c r="Q7" s="65">
        <v>3270</v>
      </c>
      <c r="R7" s="70">
        <v>4093</v>
      </c>
      <c r="S7" s="70">
        <v>5437</v>
      </c>
    </row>
    <row r="8" spans="1:19" ht="15.75" thickTop="1" x14ac:dyDescent="0.25">
      <c r="B8" s="9" t="s">
        <v>5</v>
      </c>
      <c r="C8" s="16">
        <v>646.61300000000006</v>
      </c>
      <c r="D8" s="16">
        <v>0</v>
      </c>
      <c r="E8" s="16">
        <v>0</v>
      </c>
      <c r="F8" s="16">
        <v>5.89</v>
      </c>
      <c r="G8" s="16">
        <v>0</v>
      </c>
      <c r="H8" s="60">
        <v>48.030999999999999</v>
      </c>
      <c r="I8" s="60">
        <f>SUM(C8:H8)</f>
        <v>700.53399999999999</v>
      </c>
      <c r="K8" s="39">
        <v>2009</v>
      </c>
      <c r="L8" s="42"/>
      <c r="N8" s="44" t="s">
        <v>6</v>
      </c>
      <c r="O8" s="65">
        <v>2402</v>
      </c>
      <c r="P8" s="70">
        <v>2722</v>
      </c>
      <c r="Q8" s="65">
        <v>2827</v>
      </c>
      <c r="R8" s="70">
        <v>2317</v>
      </c>
      <c r="S8" s="70">
        <v>1095</v>
      </c>
    </row>
    <row r="9" spans="1:19" x14ac:dyDescent="0.25">
      <c r="B9" s="11" t="s">
        <v>53</v>
      </c>
      <c r="C9" s="17">
        <v>1384.2550000000001</v>
      </c>
      <c r="D9" s="17">
        <v>81.36</v>
      </c>
      <c r="E9" s="17">
        <v>30.77</v>
      </c>
      <c r="F9" s="17">
        <v>1252.49</v>
      </c>
      <c r="G9" s="17">
        <v>0</v>
      </c>
      <c r="H9" s="70">
        <v>2687.723</v>
      </c>
      <c r="I9" s="70">
        <f t="shared" ref="I9:I12" si="0">SUM(C9:H9)</f>
        <v>5436.598</v>
      </c>
      <c r="K9" s="44" t="s">
        <v>5</v>
      </c>
      <c r="L9" s="65">
        <v>313</v>
      </c>
      <c r="N9" s="44" t="s">
        <v>7</v>
      </c>
      <c r="O9" s="65">
        <v>267</v>
      </c>
      <c r="P9" s="70">
        <v>143</v>
      </c>
      <c r="Q9" s="65">
        <v>383</v>
      </c>
      <c r="R9" s="70">
        <v>240</v>
      </c>
      <c r="S9" s="70">
        <v>2861</v>
      </c>
    </row>
    <row r="10" spans="1:19" x14ac:dyDescent="0.25">
      <c r="B10" s="11" t="s">
        <v>6</v>
      </c>
      <c r="C10" s="17">
        <v>465.99299999999999</v>
      </c>
      <c r="D10" s="17">
        <v>0</v>
      </c>
      <c r="E10" s="17">
        <v>0</v>
      </c>
      <c r="F10" s="17">
        <v>82.385000000000005</v>
      </c>
      <c r="G10" s="17">
        <v>77.369</v>
      </c>
      <c r="H10" s="70">
        <v>468.95299999999997</v>
      </c>
      <c r="I10" s="70">
        <f t="shared" si="0"/>
        <v>1094.7</v>
      </c>
      <c r="K10" s="44" t="s">
        <v>53</v>
      </c>
      <c r="L10" s="65">
        <v>4413</v>
      </c>
      <c r="N10" s="44" t="s">
        <v>8</v>
      </c>
      <c r="O10" s="67">
        <v>7395</v>
      </c>
      <c r="P10" s="67">
        <v>7471</v>
      </c>
      <c r="Q10" s="67">
        <v>6491</v>
      </c>
      <c r="R10" s="67">
        <v>6731</v>
      </c>
      <c r="S10" s="67">
        <v>10093</v>
      </c>
    </row>
    <row r="11" spans="1:19" x14ac:dyDescent="0.25">
      <c r="B11" s="11" t="s">
        <v>7</v>
      </c>
      <c r="C11" s="17">
        <v>2406.9229999999998</v>
      </c>
      <c r="D11" s="17">
        <v>86.971999999999994</v>
      </c>
      <c r="E11" s="17">
        <v>0</v>
      </c>
      <c r="F11" s="17">
        <v>40.575000000000003</v>
      </c>
      <c r="G11" s="17">
        <v>0</v>
      </c>
      <c r="H11" s="70">
        <v>326.5</v>
      </c>
      <c r="I11" s="70">
        <f t="shared" si="0"/>
        <v>2860.97</v>
      </c>
      <c r="K11" s="44" t="s">
        <v>6</v>
      </c>
      <c r="L11" s="65">
        <v>2402</v>
      </c>
    </row>
    <row r="12" spans="1:19" x14ac:dyDescent="0.25">
      <c r="B12" s="25" t="s">
        <v>8</v>
      </c>
      <c r="C12" s="71">
        <v>4903.7839999999997</v>
      </c>
      <c r="D12" s="71">
        <v>168.33199999999999</v>
      </c>
      <c r="E12" s="71">
        <v>30.77</v>
      </c>
      <c r="F12" s="71">
        <v>1381.3400000000001</v>
      </c>
      <c r="G12" s="71">
        <v>77.369</v>
      </c>
      <c r="H12" s="71">
        <f>SUM(H8:H11)</f>
        <v>3531.2069999999999</v>
      </c>
      <c r="I12" s="71">
        <f t="shared" si="0"/>
        <v>10092.802</v>
      </c>
      <c r="K12" s="44" t="s">
        <v>7</v>
      </c>
      <c r="L12" s="65">
        <v>267</v>
      </c>
    </row>
    <row r="13" spans="1:19" x14ac:dyDescent="0.25">
      <c r="B13" s="11" t="s">
        <v>700</v>
      </c>
      <c r="K13" s="44" t="s">
        <v>8</v>
      </c>
      <c r="L13" s="66">
        <v>7395</v>
      </c>
    </row>
    <row r="14" spans="1:19" x14ac:dyDescent="0.25">
      <c r="B14" s="183" t="s">
        <v>344</v>
      </c>
      <c r="K14" s="40">
        <v>2010</v>
      </c>
      <c r="L14" s="63"/>
    </row>
    <row r="15" spans="1:19" x14ac:dyDescent="0.25">
      <c r="K15" s="44" t="s">
        <v>5</v>
      </c>
      <c r="L15" s="61">
        <v>399</v>
      </c>
    </row>
    <row r="16" spans="1:19" x14ac:dyDescent="0.25">
      <c r="K16" s="44" t="s">
        <v>53</v>
      </c>
      <c r="L16" s="61">
        <v>4206</v>
      </c>
    </row>
    <row r="17" spans="11:12" x14ac:dyDescent="0.25">
      <c r="K17" s="44" t="s">
        <v>6</v>
      </c>
      <c r="L17" s="61">
        <v>2722</v>
      </c>
    </row>
    <row r="18" spans="11:12" x14ac:dyDescent="0.25">
      <c r="K18" s="44" t="s">
        <v>7</v>
      </c>
      <c r="L18" s="61">
        <v>143</v>
      </c>
    </row>
    <row r="19" spans="11:12" x14ac:dyDescent="0.25">
      <c r="K19" s="45" t="s">
        <v>8</v>
      </c>
      <c r="L19" s="64">
        <v>7471</v>
      </c>
    </row>
    <row r="20" spans="11:12" x14ac:dyDescent="0.25">
      <c r="K20" s="39">
        <v>2011</v>
      </c>
      <c r="L20" s="65"/>
    </row>
    <row r="21" spans="11:12" x14ac:dyDescent="0.25">
      <c r="K21" s="44" t="s">
        <v>5</v>
      </c>
      <c r="L21" s="65">
        <v>11</v>
      </c>
    </row>
    <row r="22" spans="11:12" x14ac:dyDescent="0.25">
      <c r="K22" s="44" t="s">
        <v>53</v>
      </c>
      <c r="L22" s="65">
        <v>3270</v>
      </c>
    </row>
    <row r="23" spans="11:12" x14ac:dyDescent="0.25">
      <c r="K23" s="44" t="s">
        <v>6</v>
      </c>
      <c r="L23" s="65">
        <v>2827</v>
      </c>
    </row>
    <row r="24" spans="11:12" x14ac:dyDescent="0.25">
      <c r="K24" s="44" t="s">
        <v>7</v>
      </c>
      <c r="L24" s="65">
        <v>383</v>
      </c>
    </row>
    <row r="25" spans="11:12" x14ac:dyDescent="0.25">
      <c r="K25" s="44" t="s">
        <v>8</v>
      </c>
      <c r="L25" s="66">
        <v>6491</v>
      </c>
    </row>
    <row r="26" spans="11:12" x14ac:dyDescent="0.25">
      <c r="K26" s="40">
        <v>2012</v>
      </c>
      <c r="L26" s="63"/>
    </row>
    <row r="27" spans="11:12" x14ac:dyDescent="0.25">
      <c r="K27" s="44" t="s">
        <v>5</v>
      </c>
      <c r="L27" s="61">
        <v>81</v>
      </c>
    </row>
    <row r="28" spans="11:12" x14ac:dyDescent="0.25">
      <c r="K28" s="44" t="s">
        <v>53</v>
      </c>
      <c r="L28" s="61">
        <v>4093</v>
      </c>
    </row>
    <row r="29" spans="11:12" x14ac:dyDescent="0.25">
      <c r="K29" s="44" t="s">
        <v>6</v>
      </c>
      <c r="L29" s="61">
        <v>2317</v>
      </c>
    </row>
    <row r="30" spans="11:12" x14ac:dyDescent="0.25">
      <c r="K30" s="44" t="s">
        <v>7</v>
      </c>
      <c r="L30" s="61">
        <v>240</v>
      </c>
    </row>
    <row r="31" spans="11:12" x14ac:dyDescent="0.25">
      <c r="K31" s="45" t="s">
        <v>8</v>
      </c>
      <c r="L31" s="64">
        <v>6731</v>
      </c>
    </row>
    <row r="32" spans="11:12" x14ac:dyDescent="0.25">
      <c r="K32" s="40">
        <v>2013</v>
      </c>
      <c r="L32" s="63"/>
    </row>
    <row r="33" spans="11:12" x14ac:dyDescent="0.25">
      <c r="K33" s="44" t="s">
        <v>5</v>
      </c>
      <c r="L33" s="61">
        <v>701</v>
      </c>
    </row>
    <row r="34" spans="11:12" x14ac:dyDescent="0.25">
      <c r="K34" s="44" t="s">
        <v>53</v>
      </c>
      <c r="L34" s="61">
        <v>5437</v>
      </c>
    </row>
    <row r="35" spans="11:12" x14ac:dyDescent="0.25">
      <c r="K35" s="44" t="s">
        <v>6</v>
      </c>
      <c r="L35" s="61">
        <v>1095</v>
      </c>
    </row>
    <row r="36" spans="11:12" x14ac:dyDescent="0.25">
      <c r="K36" s="44" t="s">
        <v>7</v>
      </c>
      <c r="L36" s="61">
        <v>2861</v>
      </c>
    </row>
    <row r="37" spans="11:12" x14ac:dyDescent="0.25">
      <c r="K37" s="45" t="s">
        <v>8</v>
      </c>
      <c r="L37" s="64">
        <v>10093</v>
      </c>
    </row>
  </sheetData>
  <sheetProtection password="C69F" sheet="1" objects="1" scenarios="1"/>
  <mergeCells count="2">
    <mergeCell ref="K6:L6"/>
    <mergeCell ref="B6:I6"/>
  </mergeCells>
  <hyperlinks>
    <hyperlink ref="A1" location="ÍNDICE!A1" display="ÍNDICE"/>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M47"/>
  <sheetViews>
    <sheetView workbookViewId="0"/>
  </sheetViews>
  <sheetFormatPr baseColWidth="10" defaultRowHeight="15" x14ac:dyDescent="0.25"/>
  <cols>
    <col min="2" max="2" width="16.7109375" customWidth="1"/>
    <col min="3" max="3" width="13" customWidth="1"/>
    <col min="7" max="7" width="12.85546875" customWidth="1"/>
  </cols>
  <sheetData>
    <row r="1" spans="1:13" x14ac:dyDescent="0.25">
      <c r="A1" s="78" t="s">
        <v>161</v>
      </c>
    </row>
    <row r="2" spans="1:13" x14ac:dyDescent="0.25">
      <c r="A2" s="1" t="s">
        <v>567</v>
      </c>
    </row>
    <row r="4" spans="1:13" x14ac:dyDescent="0.25">
      <c r="A4" s="77" t="s">
        <v>105</v>
      </c>
      <c r="B4" t="s">
        <v>368</v>
      </c>
    </row>
    <row r="7" spans="1:13" x14ac:dyDescent="0.25">
      <c r="B7" s="217"/>
      <c r="C7" s="503" t="s">
        <v>621</v>
      </c>
      <c r="D7" s="504"/>
      <c r="E7" s="504"/>
      <c r="F7" s="504"/>
      <c r="G7" s="504"/>
      <c r="H7" s="505"/>
      <c r="I7" s="326"/>
      <c r="J7" s="326"/>
      <c r="K7" s="326"/>
      <c r="L7" s="326"/>
      <c r="M7" s="326"/>
    </row>
    <row r="8" spans="1:13" x14ac:dyDescent="0.25">
      <c r="B8" s="218"/>
      <c r="C8" s="503" t="s">
        <v>0</v>
      </c>
      <c r="D8" s="505"/>
      <c r="E8" s="503" t="s">
        <v>1</v>
      </c>
      <c r="F8" s="505"/>
      <c r="G8" s="503">
        <v>2013</v>
      </c>
      <c r="H8" s="505"/>
      <c r="I8" s="326"/>
      <c r="J8" s="326"/>
      <c r="K8" s="326"/>
      <c r="L8" s="326"/>
      <c r="M8" s="326"/>
    </row>
    <row r="9" spans="1:13" ht="15.75" thickBot="1" x14ac:dyDescent="0.3">
      <c r="B9" s="219"/>
      <c r="C9" s="69" t="s">
        <v>361</v>
      </c>
      <c r="D9" s="166" t="s">
        <v>213</v>
      </c>
      <c r="E9" s="69" t="s">
        <v>361</v>
      </c>
      <c r="F9" s="69" t="s">
        <v>213</v>
      </c>
      <c r="G9" s="165" t="s">
        <v>361</v>
      </c>
      <c r="H9" s="166" t="s">
        <v>213</v>
      </c>
      <c r="I9" s="326"/>
      <c r="J9" s="326"/>
      <c r="K9" s="326"/>
      <c r="L9" s="326"/>
      <c r="M9" s="326"/>
    </row>
    <row r="10" spans="1:13" ht="15.75" thickTop="1" x14ac:dyDescent="0.25">
      <c r="B10" s="192" t="s">
        <v>188</v>
      </c>
      <c r="C10" s="220">
        <v>654</v>
      </c>
      <c r="D10" s="221">
        <f t="shared" ref="D10:D15" si="0">C10/$C$15</f>
        <v>0.71553610503282272</v>
      </c>
      <c r="E10" s="60">
        <v>1249</v>
      </c>
      <c r="F10" s="34">
        <f t="shared" ref="F10:F15" si="1">E10/$E$15</f>
        <v>0.60601649684619119</v>
      </c>
      <c r="G10" s="203">
        <v>1278</v>
      </c>
      <c r="H10" s="221">
        <f t="shared" ref="H10:H15" si="2">G10/$G$15</f>
        <v>0.56799999999999995</v>
      </c>
      <c r="I10" s="326"/>
      <c r="J10" s="326"/>
      <c r="K10" s="326"/>
      <c r="L10" s="326"/>
      <c r="M10" s="326"/>
    </row>
    <row r="11" spans="1:13" x14ac:dyDescent="0.25">
      <c r="B11" s="192" t="s">
        <v>189</v>
      </c>
      <c r="C11" s="167">
        <v>158</v>
      </c>
      <c r="D11" s="168">
        <f t="shared" si="0"/>
        <v>0.17286652078774617</v>
      </c>
      <c r="E11" s="12">
        <v>374</v>
      </c>
      <c r="F11" s="24">
        <f t="shared" si="1"/>
        <v>0.18146530810286268</v>
      </c>
      <c r="G11" s="167">
        <v>413</v>
      </c>
      <c r="H11" s="168">
        <f t="shared" si="2"/>
        <v>0.18355555555555556</v>
      </c>
      <c r="I11" s="326"/>
      <c r="J11" s="326"/>
      <c r="K11" s="326"/>
      <c r="L11" s="326"/>
      <c r="M11" s="326"/>
    </row>
    <row r="12" spans="1:13" x14ac:dyDescent="0.25">
      <c r="B12" s="192" t="s">
        <v>190</v>
      </c>
      <c r="C12" s="167">
        <v>84</v>
      </c>
      <c r="D12" s="168">
        <f t="shared" si="0"/>
        <v>9.1903719912472648E-2</v>
      </c>
      <c r="E12" s="12">
        <v>330</v>
      </c>
      <c r="F12" s="24">
        <f t="shared" si="1"/>
        <v>0.16011644832605532</v>
      </c>
      <c r="G12" s="167">
        <v>373</v>
      </c>
      <c r="H12" s="168">
        <f t="shared" si="2"/>
        <v>0.16577777777777777</v>
      </c>
      <c r="I12" s="326"/>
      <c r="J12" s="326"/>
      <c r="K12" s="326"/>
      <c r="L12" s="326"/>
      <c r="M12" s="326"/>
    </row>
    <row r="13" spans="1:13" x14ac:dyDescent="0.25">
      <c r="B13" s="192" t="s">
        <v>191</v>
      </c>
      <c r="C13" s="167">
        <v>15</v>
      </c>
      <c r="D13" s="168">
        <f t="shared" si="0"/>
        <v>1.6411378555798686E-2</v>
      </c>
      <c r="E13" s="12">
        <v>74</v>
      </c>
      <c r="F13" s="24">
        <f t="shared" si="1"/>
        <v>3.5904900533721494E-2</v>
      </c>
      <c r="G13" s="167">
        <v>186</v>
      </c>
      <c r="H13" s="168">
        <f t="shared" si="2"/>
        <v>8.2666666666666666E-2</v>
      </c>
      <c r="I13" s="326"/>
      <c r="J13" s="326"/>
      <c r="K13" s="326"/>
      <c r="L13" s="326"/>
      <c r="M13" s="326"/>
    </row>
    <row r="14" spans="1:13" x14ac:dyDescent="0.25">
      <c r="B14" s="192" t="s">
        <v>367</v>
      </c>
      <c r="C14" s="167">
        <v>3</v>
      </c>
      <c r="D14" s="168">
        <f t="shared" si="0"/>
        <v>3.2822757111597373E-3</v>
      </c>
      <c r="E14" s="12">
        <v>34</v>
      </c>
      <c r="F14" s="24">
        <f t="shared" si="1"/>
        <v>1.6496846191169336E-2</v>
      </c>
      <c r="G14" s="167">
        <v>0</v>
      </c>
      <c r="H14" s="168">
        <f t="shared" si="2"/>
        <v>0</v>
      </c>
      <c r="I14" s="326"/>
      <c r="J14" s="326"/>
      <c r="K14" s="326"/>
      <c r="L14" s="326"/>
      <c r="M14" s="326"/>
    </row>
    <row r="15" spans="1:13" x14ac:dyDescent="0.25">
      <c r="B15" s="182" t="s">
        <v>8</v>
      </c>
      <c r="C15" s="171">
        <v>914</v>
      </c>
      <c r="D15" s="172">
        <f t="shared" si="0"/>
        <v>1</v>
      </c>
      <c r="E15" s="341">
        <v>2061</v>
      </c>
      <c r="F15" s="57">
        <f t="shared" si="1"/>
        <v>1</v>
      </c>
      <c r="G15" s="395">
        <v>2250</v>
      </c>
      <c r="H15" s="172">
        <f t="shared" si="2"/>
        <v>1</v>
      </c>
      <c r="I15" s="326"/>
      <c r="J15" s="326"/>
      <c r="K15" s="326"/>
      <c r="L15" s="326"/>
      <c r="M15" s="326"/>
    </row>
    <row r="17" spans="2:12" x14ac:dyDescent="0.25">
      <c r="B17" s="216"/>
    </row>
    <row r="18" spans="2:12" x14ac:dyDescent="0.25">
      <c r="B18" s="217"/>
      <c r="C18" s="503" t="s">
        <v>620</v>
      </c>
      <c r="D18" s="504"/>
      <c r="E18" s="504"/>
      <c r="F18" s="504"/>
      <c r="G18" s="504"/>
      <c r="H18" s="504"/>
      <c r="I18" s="504"/>
      <c r="J18" s="504"/>
      <c r="K18" s="504"/>
      <c r="L18" s="505"/>
    </row>
    <row r="19" spans="2:12" s="320" customFormat="1" x14ac:dyDescent="0.25">
      <c r="B19" s="218"/>
      <c r="C19" s="503">
        <v>2009</v>
      </c>
      <c r="D19" s="505"/>
      <c r="E19" s="503">
        <v>2010</v>
      </c>
      <c r="F19" s="504"/>
      <c r="G19" s="503">
        <v>2011</v>
      </c>
      <c r="H19" s="505"/>
      <c r="I19" s="503">
        <v>2012</v>
      </c>
      <c r="J19" s="505"/>
      <c r="K19" s="503">
        <v>2013</v>
      </c>
      <c r="L19" s="505"/>
    </row>
    <row r="20" spans="2:12" ht="15.75" thickBot="1" x14ac:dyDescent="0.3">
      <c r="B20" s="219"/>
      <c r="C20" s="69" t="s">
        <v>361</v>
      </c>
      <c r="D20" s="166" t="s">
        <v>213</v>
      </c>
      <c r="E20" s="69" t="s">
        <v>361</v>
      </c>
      <c r="F20" s="69" t="s">
        <v>213</v>
      </c>
      <c r="G20" s="165" t="s">
        <v>361</v>
      </c>
      <c r="H20" s="166" t="s">
        <v>213</v>
      </c>
      <c r="I20" s="69" t="s">
        <v>361</v>
      </c>
      <c r="J20" s="69" t="s">
        <v>213</v>
      </c>
      <c r="K20" s="165" t="s">
        <v>361</v>
      </c>
      <c r="L20" s="166" t="s">
        <v>213</v>
      </c>
    </row>
    <row r="21" spans="2:12" ht="15.75" thickTop="1" x14ac:dyDescent="0.25">
      <c r="B21" s="192" t="s">
        <v>188</v>
      </c>
      <c r="C21" s="220">
        <v>196</v>
      </c>
      <c r="D21" s="221">
        <f>+C21/C26</f>
        <v>0.65771812080536918</v>
      </c>
      <c r="E21" s="60">
        <v>208</v>
      </c>
      <c r="F21" s="34">
        <f>+E21/E26</f>
        <v>0.65408805031446537</v>
      </c>
      <c r="G21" s="220">
        <v>261</v>
      </c>
      <c r="H21" s="221">
        <f>+G21/G26</f>
        <v>0.56862745098039214</v>
      </c>
      <c r="I21" s="220">
        <v>290</v>
      </c>
      <c r="J21" s="221">
        <f>+I21/I26</f>
        <v>0.56862745098039214</v>
      </c>
      <c r="K21" s="220">
        <v>339</v>
      </c>
      <c r="L21" s="221">
        <f>+K21/$K$26</f>
        <v>0.55482815057283141</v>
      </c>
    </row>
    <row r="22" spans="2:12" x14ac:dyDescent="0.25">
      <c r="B22" s="192" t="s">
        <v>189</v>
      </c>
      <c r="C22" s="167">
        <v>61</v>
      </c>
      <c r="D22" s="168">
        <f>+C22/C26</f>
        <v>0.20469798657718122</v>
      </c>
      <c r="E22" s="12">
        <v>60</v>
      </c>
      <c r="F22" s="24">
        <f>+E22/E26</f>
        <v>0.18867924528301888</v>
      </c>
      <c r="G22" s="167">
        <v>85</v>
      </c>
      <c r="H22" s="168">
        <f>+G22/G26</f>
        <v>0.18518518518518517</v>
      </c>
      <c r="I22" s="167">
        <v>92</v>
      </c>
      <c r="J22" s="168">
        <f>+I22/I26</f>
        <v>0.1803921568627451</v>
      </c>
      <c r="K22" s="167">
        <v>91</v>
      </c>
      <c r="L22" s="168">
        <f>+K22/$K$26</f>
        <v>0.14893617021276595</v>
      </c>
    </row>
    <row r="23" spans="2:12" x14ac:dyDescent="0.25">
      <c r="B23" s="192" t="s">
        <v>190</v>
      </c>
      <c r="C23" s="167">
        <v>32</v>
      </c>
      <c r="D23" s="168">
        <f>+C23/C26</f>
        <v>0.10738255033557047</v>
      </c>
      <c r="E23" s="12">
        <v>41</v>
      </c>
      <c r="F23" s="24">
        <f>+E23/E26</f>
        <v>0.12893081761006289</v>
      </c>
      <c r="G23" s="167">
        <v>85</v>
      </c>
      <c r="H23" s="168">
        <f>+G23/G26</f>
        <v>0.18518518518518517</v>
      </c>
      <c r="I23" s="167">
        <v>95</v>
      </c>
      <c r="J23" s="168">
        <f>+I23/I26</f>
        <v>0.18627450980392157</v>
      </c>
      <c r="K23" s="167">
        <v>103</v>
      </c>
      <c r="L23" s="168">
        <f>+K23/$K$26</f>
        <v>0.16857610474631751</v>
      </c>
    </row>
    <row r="24" spans="2:12" x14ac:dyDescent="0.25">
      <c r="B24" s="192" t="s">
        <v>191</v>
      </c>
      <c r="C24" s="167">
        <v>6</v>
      </c>
      <c r="D24" s="168">
        <f>+C24/C26</f>
        <v>2.0134228187919462E-2</v>
      </c>
      <c r="E24" s="12">
        <v>6</v>
      </c>
      <c r="F24" s="24">
        <f>+E24/E26</f>
        <v>1.8867924528301886E-2</v>
      </c>
      <c r="G24" s="167">
        <v>20</v>
      </c>
      <c r="H24" s="168">
        <f>+G24/G26</f>
        <v>4.357298474945534E-2</v>
      </c>
      <c r="I24" s="167">
        <v>22</v>
      </c>
      <c r="J24" s="168">
        <f>+I24/I26</f>
        <v>4.3137254901960784E-2</v>
      </c>
      <c r="K24" s="167">
        <v>78</v>
      </c>
      <c r="L24" s="168">
        <f>+K24/$K$26</f>
        <v>0.1276595744680851</v>
      </c>
    </row>
    <row r="25" spans="2:12" s="222" customFormat="1" x14ac:dyDescent="0.25">
      <c r="B25" s="192" t="s">
        <v>367</v>
      </c>
      <c r="C25" s="167">
        <v>3</v>
      </c>
      <c r="D25" s="168">
        <f>+C25/C26</f>
        <v>1.0067114093959731E-2</v>
      </c>
      <c r="E25" s="12">
        <v>3</v>
      </c>
      <c r="F25" s="24">
        <f>+E25/E26</f>
        <v>9.433962264150943E-3</v>
      </c>
      <c r="G25" s="167">
        <v>8</v>
      </c>
      <c r="H25" s="168">
        <f>+G25/G26</f>
        <v>1.7429193899782137E-2</v>
      </c>
      <c r="I25" s="167">
        <v>11</v>
      </c>
      <c r="J25" s="168">
        <f>+I25/I26</f>
        <v>2.1568627450980392E-2</v>
      </c>
      <c r="K25" s="167">
        <v>0</v>
      </c>
      <c r="L25" s="168">
        <f>+K25/$K$26</f>
        <v>0</v>
      </c>
    </row>
    <row r="26" spans="2:12" x14ac:dyDescent="0.25">
      <c r="B26" s="182" t="s">
        <v>8</v>
      </c>
      <c r="C26" s="171">
        <f t="shared" ref="C26:L26" si="3">+SUM(C21:C25)</f>
        <v>298</v>
      </c>
      <c r="D26" s="172">
        <f t="shared" si="3"/>
        <v>1</v>
      </c>
      <c r="E26" s="171">
        <f t="shared" si="3"/>
        <v>318</v>
      </c>
      <c r="F26" s="57">
        <f t="shared" si="3"/>
        <v>1</v>
      </c>
      <c r="G26" s="171">
        <f t="shared" si="3"/>
        <v>459</v>
      </c>
      <c r="H26" s="172">
        <f t="shared" si="3"/>
        <v>0.99999999999999989</v>
      </c>
      <c r="I26" s="171">
        <f t="shared" si="3"/>
        <v>510</v>
      </c>
      <c r="J26" s="172">
        <f t="shared" si="3"/>
        <v>1</v>
      </c>
      <c r="K26" s="171">
        <f t="shared" si="3"/>
        <v>611</v>
      </c>
      <c r="L26" s="172">
        <f t="shared" si="3"/>
        <v>1</v>
      </c>
    </row>
    <row r="29" spans="2:12" x14ac:dyDescent="0.25">
      <c r="C29" s="326"/>
      <c r="D29" s="326"/>
    </row>
    <row r="30" spans="2:12" x14ac:dyDescent="0.25">
      <c r="B30" s="473" t="s">
        <v>369</v>
      </c>
      <c r="C30" s="474"/>
      <c r="D30" s="474"/>
      <c r="E30" s="474"/>
      <c r="F30" s="474"/>
      <c r="G30" s="474"/>
      <c r="H30" s="474"/>
      <c r="I30" s="474"/>
      <c r="J30" s="474"/>
      <c r="K30" s="474"/>
      <c r="L30" s="475"/>
    </row>
    <row r="31" spans="2:12" x14ac:dyDescent="0.25">
      <c r="B31" s="342"/>
      <c r="C31" s="476">
        <v>2009</v>
      </c>
      <c r="D31" s="487"/>
      <c r="E31" s="476">
        <v>2010</v>
      </c>
      <c r="F31" s="487"/>
      <c r="G31" s="476">
        <v>2011</v>
      </c>
      <c r="H31" s="487"/>
      <c r="I31" s="476">
        <v>2012</v>
      </c>
      <c r="J31" s="487"/>
      <c r="K31" s="476">
        <v>2013</v>
      </c>
      <c r="L31" s="487"/>
    </row>
    <row r="32" spans="2:12" ht="15.75" thickBot="1" x14ac:dyDescent="0.3">
      <c r="B32" s="191"/>
      <c r="C32" s="165" t="s">
        <v>8</v>
      </c>
      <c r="D32" s="166" t="s">
        <v>584</v>
      </c>
      <c r="E32" s="165" t="s">
        <v>8</v>
      </c>
      <c r="F32" s="166" t="s">
        <v>584</v>
      </c>
      <c r="G32" s="165" t="s">
        <v>8</v>
      </c>
      <c r="H32" s="166" t="s">
        <v>584</v>
      </c>
      <c r="I32" s="165" t="s">
        <v>8</v>
      </c>
      <c r="J32" s="166" t="s">
        <v>584</v>
      </c>
      <c r="K32" s="165" t="s">
        <v>8</v>
      </c>
      <c r="L32" s="166" t="s">
        <v>584</v>
      </c>
    </row>
    <row r="33" spans="2:12" ht="15.75" thickTop="1" x14ac:dyDescent="0.25">
      <c r="B33" s="192" t="s">
        <v>188</v>
      </c>
      <c r="C33" s="178">
        <v>96793.899600000004</v>
      </c>
      <c r="D33" s="339">
        <v>493.84642653061229</v>
      </c>
      <c r="E33" s="178">
        <v>103246.758</v>
      </c>
      <c r="F33" s="339">
        <v>496.37864423076923</v>
      </c>
      <c r="G33" s="178">
        <v>130285.25599999999</v>
      </c>
      <c r="H33" s="339">
        <v>499.1772260536398</v>
      </c>
      <c r="I33" s="178">
        <v>142846.47700000001</v>
      </c>
      <c r="J33" s="339">
        <v>492.5740586206897</v>
      </c>
      <c r="K33" s="178">
        <v>158650.9</v>
      </c>
      <c r="L33" s="339">
        <v>468</v>
      </c>
    </row>
    <row r="34" spans="2:12" x14ac:dyDescent="0.25">
      <c r="B34" s="192" t="s">
        <v>189</v>
      </c>
      <c r="C34" s="178">
        <v>10557.544400000001</v>
      </c>
      <c r="D34" s="339">
        <v>173.07449836065575</v>
      </c>
      <c r="E34" s="178">
        <v>10498.8727</v>
      </c>
      <c r="F34" s="339">
        <v>174.98121166666667</v>
      </c>
      <c r="G34" s="178">
        <v>12278.407499999999</v>
      </c>
      <c r="H34" s="339">
        <v>144.45185294117647</v>
      </c>
      <c r="I34" s="178">
        <v>13200.2637</v>
      </c>
      <c r="J34" s="339">
        <v>143.48112717391305</v>
      </c>
      <c r="K34" s="178">
        <v>12583.3</v>
      </c>
      <c r="L34" s="339">
        <v>138</v>
      </c>
    </row>
    <row r="35" spans="2:12" x14ac:dyDescent="0.25">
      <c r="B35" s="192" t="s">
        <v>190</v>
      </c>
      <c r="C35" s="178">
        <v>2647.4589700000001</v>
      </c>
      <c r="D35" s="339">
        <v>82.733092812500004</v>
      </c>
      <c r="E35" s="178">
        <v>3231.8348599999999</v>
      </c>
      <c r="F35" s="339">
        <v>78.825240487804876</v>
      </c>
      <c r="G35" s="178">
        <v>8787.5653500000008</v>
      </c>
      <c r="H35" s="339">
        <v>103.38312176470589</v>
      </c>
      <c r="I35" s="178">
        <v>7345.1112800000001</v>
      </c>
      <c r="J35" s="339">
        <v>77.31696084210526</v>
      </c>
      <c r="K35" s="178">
        <v>9006.9449999999997</v>
      </c>
      <c r="L35" s="339">
        <v>87</v>
      </c>
    </row>
    <row r="36" spans="2:12" x14ac:dyDescent="0.25">
      <c r="B36" s="192" t="s">
        <v>191</v>
      </c>
      <c r="C36" s="178">
        <v>1502.8238100000001</v>
      </c>
      <c r="D36" s="339">
        <v>250.47063500000002</v>
      </c>
      <c r="E36" s="178">
        <v>1676.1209699999999</v>
      </c>
      <c r="F36" s="339">
        <v>279.35349500000001</v>
      </c>
      <c r="G36" s="178">
        <v>545.89121599999999</v>
      </c>
      <c r="H36" s="339">
        <v>27.294560799999999</v>
      </c>
      <c r="I36" s="178">
        <v>859.47320000000002</v>
      </c>
      <c r="J36" s="339">
        <v>39.066963636363639</v>
      </c>
      <c r="K36" s="178">
        <v>8188.2370000000001</v>
      </c>
      <c r="L36" s="339">
        <v>105</v>
      </c>
    </row>
    <row r="37" spans="2:12" x14ac:dyDescent="0.25">
      <c r="B37" s="192" t="s">
        <v>367</v>
      </c>
      <c r="C37" s="178">
        <v>375.965464</v>
      </c>
      <c r="D37" s="339">
        <v>125.32182133333333</v>
      </c>
      <c r="E37" s="178">
        <v>288.27000600000002</v>
      </c>
      <c r="F37" s="339">
        <v>96.090002000000013</v>
      </c>
      <c r="G37" s="178">
        <v>1669.8133</v>
      </c>
      <c r="H37" s="339">
        <v>208.7266625</v>
      </c>
      <c r="I37" s="178">
        <v>2655.8447000000001</v>
      </c>
      <c r="J37" s="339">
        <v>241.44042727272728</v>
      </c>
      <c r="K37" s="178">
        <v>0</v>
      </c>
      <c r="L37" s="339">
        <v>0</v>
      </c>
    </row>
    <row r="38" spans="2:12" x14ac:dyDescent="0.25">
      <c r="B38" s="182" t="s">
        <v>8</v>
      </c>
      <c r="C38" s="179">
        <f>SUM(C33:C37)</f>
        <v>111877.69224400001</v>
      </c>
      <c r="D38" s="189" t="s">
        <v>130</v>
      </c>
      <c r="E38" s="179">
        <f t="shared" ref="E38" si="4">SUM(E33:E37)</f>
        <v>118941.85653600002</v>
      </c>
      <c r="F38" s="189" t="s">
        <v>130</v>
      </c>
      <c r="G38" s="179">
        <f t="shared" ref="G38" si="5">SUM(G33:G37)</f>
        <v>153566.93336599998</v>
      </c>
      <c r="H38" s="189" t="s">
        <v>130</v>
      </c>
      <c r="I38" s="179">
        <f t="shared" ref="I38" si="6">SUM(I33:I37)</f>
        <v>166907.16988000003</v>
      </c>
      <c r="J38" s="189" t="s">
        <v>130</v>
      </c>
      <c r="K38" s="179">
        <f>SUM(K33:K37)</f>
        <v>188429.38199999998</v>
      </c>
      <c r="L38" s="189" t="s">
        <v>130</v>
      </c>
    </row>
    <row r="41" spans="2:12" x14ac:dyDescent="0.25">
      <c r="G41" s="352"/>
      <c r="H41" s="352"/>
      <c r="I41" s="352"/>
      <c r="J41" s="352"/>
      <c r="K41" s="352"/>
    </row>
    <row r="42" spans="2:12" x14ac:dyDescent="0.25">
      <c r="G42" s="352"/>
      <c r="H42" s="352"/>
      <c r="I42" s="352"/>
      <c r="J42" s="352"/>
      <c r="K42" s="352"/>
    </row>
    <row r="43" spans="2:12" x14ac:dyDescent="0.25">
      <c r="G43" s="352"/>
      <c r="H43" s="352"/>
      <c r="I43" s="352"/>
      <c r="J43" s="352"/>
      <c r="K43" s="352"/>
    </row>
    <row r="44" spans="2:12" x14ac:dyDescent="0.25">
      <c r="G44" s="352"/>
      <c r="H44" s="352"/>
      <c r="I44" s="352"/>
      <c r="J44" s="352"/>
      <c r="K44" s="352"/>
    </row>
    <row r="45" spans="2:12" x14ac:dyDescent="0.25">
      <c r="G45" s="352"/>
      <c r="H45" s="352"/>
      <c r="I45" s="352"/>
      <c r="J45" s="352"/>
      <c r="K45" s="352"/>
    </row>
    <row r="46" spans="2:12" x14ac:dyDescent="0.25">
      <c r="G46" s="352"/>
      <c r="H46" s="352"/>
      <c r="I46" s="352"/>
      <c r="J46" s="352"/>
      <c r="K46" s="352"/>
    </row>
    <row r="47" spans="2:12" ht="15" customHeight="1" x14ac:dyDescent="0.25">
      <c r="G47" s="352"/>
      <c r="H47" s="352"/>
      <c r="I47" s="352"/>
      <c r="J47" s="352"/>
      <c r="K47" s="352"/>
    </row>
  </sheetData>
  <sheetProtection password="C69F" sheet="1" objects="1" scenarios="1"/>
  <mergeCells count="16">
    <mergeCell ref="G31:H31"/>
    <mergeCell ref="I31:J31"/>
    <mergeCell ref="K31:L31"/>
    <mergeCell ref="C7:H7"/>
    <mergeCell ref="C8:D8"/>
    <mergeCell ref="E8:F8"/>
    <mergeCell ref="G8:H8"/>
    <mergeCell ref="B30:L30"/>
    <mergeCell ref="G19:H19"/>
    <mergeCell ref="I19:J19"/>
    <mergeCell ref="K19:L19"/>
    <mergeCell ref="C19:D19"/>
    <mergeCell ref="E19:F19"/>
    <mergeCell ref="C18:L18"/>
    <mergeCell ref="C31:D31"/>
    <mergeCell ref="E31:F31"/>
  </mergeCells>
  <hyperlinks>
    <hyperlink ref="A1" location="ÍNDICE!A1" display="ÍNDICE"/>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42"/>
  <sheetViews>
    <sheetView zoomScale="85" zoomScaleNormal="85" workbookViewId="0">
      <selection activeCell="B11" sqref="B11"/>
    </sheetView>
  </sheetViews>
  <sheetFormatPr baseColWidth="10" defaultRowHeight="15" x14ac:dyDescent="0.25"/>
  <cols>
    <col min="2" max="2" width="13.5703125" customWidth="1"/>
    <col min="3" max="3" width="46.140625" bestFit="1" customWidth="1"/>
    <col min="4" max="10" width="14" customWidth="1"/>
    <col min="13" max="13" width="21.7109375" customWidth="1"/>
    <col min="14" max="14" width="20.7109375" bestFit="1" customWidth="1"/>
    <col min="15" max="15" width="26.7109375" customWidth="1"/>
  </cols>
  <sheetData>
    <row r="1" spans="1:14" x14ac:dyDescent="0.25">
      <c r="A1" s="78" t="s">
        <v>161</v>
      </c>
      <c r="L1" s="138"/>
      <c r="M1" s="138"/>
      <c r="N1" s="138"/>
    </row>
    <row r="2" spans="1:14" x14ac:dyDescent="0.25">
      <c r="A2" s="1" t="s">
        <v>331</v>
      </c>
      <c r="B2" s="1"/>
      <c r="C2" s="1"/>
    </row>
    <row r="3" spans="1:14" s="85" customFormat="1" x14ac:dyDescent="0.25">
      <c r="A3" s="1"/>
      <c r="B3" s="1"/>
      <c r="C3" s="1"/>
    </row>
    <row r="5" spans="1:14" ht="21.75" customHeight="1" x14ac:dyDescent="0.25">
      <c r="C5" s="460" t="s">
        <v>275</v>
      </c>
      <c r="D5" s="460"/>
      <c r="E5" s="460"/>
      <c r="F5" s="460"/>
      <c r="G5" s="460"/>
      <c r="H5" s="460"/>
      <c r="I5" s="460"/>
      <c r="J5" s="460"/>
      <c r="L5" s="461" t="s">
        <v>676</v>
      </c>
      <c r="M5" s="461"/>
      <c r="N5" s="461"/>
    </row>
    <row r="6" spans="1:14" ht="24" customHeight="1" thickBot="1" x14ac:dyDescent="0.3">
      <c r="C6" s="2"/>
      <c r="D6" s="4">
        <v>2007</v>
      </c>
      <c r="E6" s="4">
        <v>2008</v>
      </c>
      <c r="F6" s="4">
        <v>2009</v>
      </c>
      <c r="G6" s="4">
        <v>2010</v>
      </c>
      <c r="H6" s="4">
        <v>2011</v>
      </c>
      <c r="I6" s="4">
        <v>2012</v>
      </c>
      <c r="J6" s="4" t="s">
        <v>267</v>
      </c>
      <c r="L6" s="462"/>
      <c r="M6" s="462"/>
      <c r="N6" s="462"/>
    </row>
    <row r="7" spans="1:14" ht="16.5" thickTop="1" thickBot="1" x14ac:dyDescent="0.3">
      <c r="C7" s="94" t="s">
        <v>269</v>
      </c>
      <c r="D7" s="70">
        <v>90428771</v>
      </c>
      <c r="E7" s="70">
        <v>93847932.010000005</v>
      </c>
      <c r="F7" s="70">
        <v>96443760.979999989</v>
      </c>
      <c r="G7" s="70">
        <v>111007886</v>
      </c>
      <c r="H7" s="70">
        <v>121492696.73999999</v>
      </c>
      <c r="I7" s="70">
        <v>130526893.77</v>
      </c>
      <c r="J7" s="70">
        <v>137212063.00074899</v>
      </c>
      <c r="L7" s="69" t="s">
        <v>288</v>
      </c>
      <c r="M7" s="7" t="s">
        <v>289</v>
      </c>
      <c r="N7" s="69" t="s">
        <v>292</v>
      </c>
    </row>
    <row r="8" spans="1:14" ht="15.75" thickTop="1" x14ac:dyDescent="0.25">
      <c r="C8" s="94" t="s">
        <v>271</v>
      </c>
      <c r="D8" s="12"/>
      <c r="E8" s="95">
        <v>3.7810543836761926E-2</v>
      </c>
      <c r="F8" s="95">
        <v>2.7659948540191426E-2</v>
      </c>
      <c r="G8" s="95">
        <v>0.15101158304081738</v>
      </c>
      <c r="H8" s="95">
        <v>9.445104413572919E-2</v>
      </c>
      <c r="I8" s="95">
        <v>7.4360000826499073E-2</v>
      </c>
      <c r="J8" s="95">
        <v>5.1216795540456661E-2</v>
      </c>
      <c r="L8" s="10">
        <v>1</v>
      </c>
      <c r="M8" s="139" t="s">
        <v>290</v>
      </c>
      <c r="N8" s="140">
        <v>1.21</v>
      </c>
    </row>
    <row r="9" spans="1:14" x14ac:dyDescent="0.25">
      <c r="C9" s="94" t="s">
        <v>274</v>
      </c>
      <c r="D9" s="70">
        <v>90856521.590000004</v>
      </c>
      <c r="E9" s="70">
        <v>93847932.010000005</v>
      </c>
      <c r="F9" s="70">
        <v>92875262.209999993</v>
      </c>
      <c r="G9" s="70">
        <v>98227638.079999998</v>
      </c>
      <c r="H9" s="70">
        <v>103974622.15000001</v>
      </c>
      <c r="I9" s="70">
        <v>109750797.2</v>
      </c>
      <c r="J9" s="70">
        <v>114022307.34818017</v>
      </c>
      <c r="L9" s="12">
        <v>2</v>
      </c>
      <c r="M9" s="33" t="s">
        <v>221</v>
      </c>
      <c r="N9" s="141">
        <v>0.97</v>
      </c>
    </row>
    <row r="10" spans="1:14" x14ac:dyDescent="0.25">
      <c r="C10" s="94" t="s">
        <v>277</v>
      </c>
      <c r="D10" s="12"/>
      <c r="E10" s="95">
        <v>3.2924553655037207E-2</v>
      </c>
      <c r="F10" s="95">
        <v>-1.0364317882852962E-2</v>
      </c>
      <c r="G10" s="95">
        <v>5.7629725533347761E-2</v>
      </c>
      <c r="H10" s="95">
        <v>5.8506792816492896E-2</v>
      </c>
      <c r="I10" s="95">
        <v>5.555370080274917E-2</v>
      </c>
      <c r="J10" s="95">
        <v>3.8920083107880803E-2</v>
      </c>
      <c r="L10" s="12">
        <v>3</v>
      </c>
      <c r="M10" s="33" t="s">
        <v>225</v>
      </c>
      <c r="N10" s="141">
        <v>0.95</v>
      </c>
    </row>
    <row r="11" spans="1:14" x14ac:dyDescent="0.25">
      <c r="C11" s="94" t="s">
        <v>268</v>
      </c>
      <c r="D11" s="70">
        <v>280784.783</v>
      </c>
      <c r="E11" s="70">
        <v>351922.76899999997</v>
      </c>
      <c r="F11" s="70">
        <v>340356.52299999999</v>
      </c>
      <c r="G11" s="70">
        <v>367392.87800000003</v>
      </c>
      <c r="H11" s="70">
        <v>428780.71536500001</v>
      </c>
      <c r="I11" s="70">
        <v>470675.38553100004</v>
      </c>
      <c r="J11" s="70">
        <v>530291.63600000006</v>
      </c>
      <c r="L11" s="12">
        <v>4</v>
      </c>
      <c r="M11" s="33" t="s">
        <v>218</v>
      </c>
      <c r="N11" s="141">
        <v>0.9</v>
      </c>
    </row>
    <row r="12" spans="1:14" x14ac:dyDescent="0.25">
      <c r="C12" s="96" t="s">
        <v>272</v>
      </c>
      <c r="D12" s="14"/>
      <c r="E12" s="97">
        <v>0.25335413564772835</v>
      </c>
      <c r="F12" s="97">
        <v>-3.2865864385148623E-2</v>
      </c>
      <c r="G12" s="97">
        <v>7.9435395454430707E-2</v>
      </c>
      <c r="H12" s="97">
        <v>0.16709043925723563</v>
      </c>
      <c r="I12" s="97">
        <v>9.7706516792242265E-2</v>
      </c>
      <c r="J12" s="97">
        <v>0.12666107534334514</v>
      </c>
      <c r="L12" s="12">
        <v>5</v>
      </c>
      <c r="M12" s="33" t="s">
        <v>220</v>
      </c>
      <c r="N12" s="141">
        <v>0.88</v>
      </c>
    </row>
    <row r="13" spans="1:14" x14ac:dyDescent="0.25">
      <c r="C13" s="98"/>
      <c r="D13" s="99"/>
      <c r="E13" s="99"/>
      <c r="F13" s="99"/>
      <c r="G13" s="99"/>
      <c r="H13" s="99"/>
      <c r="I13" s="99"/>
      <c r="J13" s="99"/>
      <c r="L13" s="12">
        <v>6</v>
      </c>
      <c r="M13" s="33" t="s">
        <v>239</v>
      </c>
      <c r="N13" s="141">
        <v>0.72</v>
      </c>
    </row>
    <row r="14" spans="1:14" x14ac:dyDescent="0.25">
      <c r="C14" s="94" t="s">
        <v>276</v>
      </c>
      <c r="D14" s="100">
        <v>3.105038141013771E-3</v>
      </c>
      <c r="E14" s="100">
        <v>3.7499256665826232E-3</v>
      </c>
      <c r="F14" s="100">
        <v>3.5290672983043598E-3</v>
      </c>
      <c r="G14" s="100">
        <v>3.3096106163124305E-3</v>
      </c>
      <c r="H14" s="100">
        <v>3.529271527181676E-3</v>
      </c>
      <c r="I14" s="100">
        <v>3.6059648087571282E-3</v>
      </c>
      <c r="J14" s="100">
        <v>3.8647595874796038E-3</v>
      </c>
      <c r="L14" s="12">
        <v>7</v>
      </c>
      <c r="M14" s="33" t="s">
        <v>240</v>
      </c>
      <c r="N14" s="141">
        <v>0.56999999999999995</v>
      </c>
    </row>
    <row r="15" spans="1:14" x14ac:dyDescent="0.25">
      <c r="C15" s="96"/>
      <c r="D15" s="14"/>
      <c r="E15" s="14"/>
      <c r="F15" s="14"/>
      <c r="G15" s="14"/>
      <c r="H15" s="14"/>
      <c r="I15" s="14"/>
      <c r="J15" s="14"/>
      <c r="L15" s="12">
        <v>8</v>
      </c>
      <c r="M15" s="33" t="s">
        <v>219</v>
      </c>
      <c r="N15" s="141">
        <v>0.48</v>
      </c>
    </row>
    <row r="16" spans="1:14" x14ac:dyDescent="0.25">
      <c r="C16" s="98" t="s">
        <v>270</v>
      </c>
      <c r="D16" s="63">
        <v>334976.24611900002</v>
      </c>
      <c r="E16" s="63">
        <v>385707.35482399998</v>
      </c>
      <c r="F16" s="63">
        <v>381539.66228300001</v>
      </c>
      <c r="G16" s="63">
        <v>401560.41565400001</v>
      </c>
      <c r="H16" s="63">
        <v>451077.31256398006</v>
      </c>
      <c r="I16" s="63">
        <v>484795.64709693007</v>
      </c>
      <c r="J16" s="63">
        <v>530291.63600000006</v>
      </c>
      <c r="L16" s="12">
        <v>9</v>
      </c>
      <c r="M16" s="33" t="s">
        <v>228</v>
      </c>
      <c r="N16" s="141">
        <v>0.4</v>
      </c>
    </row>
    <row r="17" spans="3:15" x14ac:dyDescent="0.25">
      <c r="C17" s="96" t="s">
        <v>273</v>
      </c>
      <c r="D17" s="43"/>
      <c r="E17" s="101">
        <v>0.1514468840485417</v>
      </c>
      <c r="F17" s="101">
        <v>-1.080532297057624E-2</v>
      </c>
      <c r="G17" s="101">
        <v>5.2473583614355598E-2</v>
      </c>
      <c r="H17" s="101">
        <v>0.1233112004561867</v>
      </c>
      <c r="I17" s="101">
        <v>7.4750677087461498E-2</v>
      </c>
      <c r="J17" s="101">
        <v>9.3845704216839868E-2</v>
      </c>
      <c r="L17" s="12">
        <v>10</v>
      </c>
      <c r="M17" s="33" t="s">
        <v>291</v>
      </c>
      <c r="N17" s="141">
        <v>0.38</v>
      </c>
    </row>
    <row r="18" spans="3:15" x14ac:dyDescent="0.25">
      <c r="L18" s="51">
        <v>11</v>
      </c>
      <c r="M18" s="11" t="s">
        <v>3</v>
      </c>
      <c r="N18" s="142">
        <v>0.36</v>
      </c>
    </row>
    <row r="19" spans="3:15" x14ac:dyDescent="0.25">
      <c r="L19" s="12">
        <v>12</v>
      </c>
      <c r="M19" s="33" t="s">
        <v>222</v>
      </c>
      <c r="N19" s="141">
        <v>0.25</v>
      </c>
    </row>
    <row r="20" spans="3:15" x14ac:dyDescent="0.25">
      <c r="L20" s="12">
        <v>13</v>
      </c>
      <c r="M20" s="33" t="s">
        <v>235</v>
      </c>
      <c r="N20" s="141">
        <v>0.22</v>
      </c>
    </row>
    <row r="21" spans="3:15" ht="15" customHeight="1" x14ac:dyDescent="0.25">
      <c r="L21" s="12">
        <v>14</v>
      </c>
      <c r="M21" s="33" t="s">
        <v>229</v>
      </c>
      <c r="N21" s="141">
        <v>0.21</v>
      </c>
      <c r="O21" s="144"/>
    </row>
    <row r="22" spans="3:15" x14ac:dyDescent="0.25">
      <c r="L22" s="14">
        <v>15</v>
      </c>
      <c r="M22" s="92" t="s">
        <v>236</v>
      </c>
      <c r="N22" s="143">
        <v>0.21</v>
      </c>
      <c r="O22" s="85"/>
    </row>
    <row r="23" spans="3:15" x14ac:dyDescent="0.25">
      <c r="L23" s="85" t="s">
        <v>258</v>
      </c>
      <c r="M23" s="145"/>
      <c r="N23" s="145"/>
    </row>
    <row r="39" spans="2:5" ht="15" customHeight="1" x14ac:dyDescent="0.25">
      <c r="B39" s="463" t="s">
        <v>693</v>
      </c>
      <c r="C39" s="463"/>
      <c r="D39" s="463"/>
      <c r="E39" s="463"/>
    </row>
    <row r="40" spans="2:5" x14ac:dyDescent="0.25">
      <c r="B40" s="463"/>
      <c r="C40" s="463"/>
      <c r="D40" s="463"/>
      <c r="E40" s="463"/>
    </row>
    <row r="41" spans="2:5" x14ac:dyDescent="0.25">
      <c r="B41" s="432" t="s">
        <v>675</v>
      </c>
      <c r="C41" s="432"/>
      <c r="D41" s="432"/>
      <c r="E41" s="432"/>
    </row>
    <row r="42" spans="2:5" x14ac:dyDescent="0.25">
      <c r="B42" s="432"/>
      <c r="C42" s="432"/>
      <c r="D42" s="432"/>
      <c r="E42" s="432"/>
    </row>
  </sheetData>
  <sheetProtection password="C69F" sheet="1" objects="1" scenarios="1"/>
  <mergeCells count="3">
    <mergeCell ref="C5:J5"/>
    <mergeCell ref="L5:N6"/>
    <mergeCell ref="B39:E40"/>
  </mergeCells>
  <hyperlinks>
    <hyperlink ref="A1" location="ÍNDICE!A1" display="ÍNDICE"/>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Q46"/>
  <sheetViews>
    <sheetView workbookViewId="0">
      <selection activeCell="C18" sqref="C18"/>
    </sheetView>
  </sheetViews>
  <sheetFormatPr baseColWidth="10" defaultRowHeight="15" x14ac:dyDescent="0.25"/>
  <cols>
    <col min="2" max="2" width="21.140625" customWidth="1"/>
    <col min="3" max="3" width="18.7109375" customWidth="1"/>
    <col min="4" max="4" width="22.7109375" customWidth="1"/>
    <col min="5" max="5" width="27.28515625" customWidth="1"/>
    <col min="6" max="6" width="19" customWidth="1"/>
    <col min="7" max="7" width="16.7109375" customWidth="1"/>
    <col min="8" max="8" width="14.7109375" customWidth="1"/>
  </cols>
  <sheetData>
    <row r="1" spans="1:17" x14ac:dyDescent="0.25">
      <c r="A1" s="78" t="s">
        <v>161</v>
      </c>
      <c r="J1" s="84"/>
      <c r="K1" s="84"/>
      <c r="L1" s="84"/>
      <c r="M1" s="84"/>
      <c r="N1" s="84"/>
      <c r="O1" s="84"/>
      <c r="P1" s="84"/>
      <c r="Q1" s="84"/>
    </row>
    <row r="2" spans="1:17" s="72" customFormat="1" x14ac:dyDescent="0.25">
      <c r="A2" s="1" t="s">
        <v>373</v>
      </c>
      <c r="J2" s="84"/>
      <c r="K2" s="84"/>
      <c r="L2" s="84"/>
      <c r="M2" s="84"/>
      <c r="N2" s="84"/>
      <c r="O2" s="84"/>
      <c r="P2" s="84"/>
      <c r="Q2" s="84"/>
    </row>
    <row r="3" spans="1:17" s="72" customFormat="1" x14ac:dyDescent="0.25">
      <c r="A3" s="1"/>
      <c r="J3"/>
      <c r="K3"/>
      <c r="L3"/>
      <c r="M3"/>
      <c r="N3"/>
      <c r="O3"/>
      <c r="P3"/>
      <c r="Q3"/>
    </row>
    <row r="4" spans="1:17" s="72" customFormat="1" x14ac:dyDescent="0.25">
      <c r="A4" s="77" t="s">
        <v>105</v>
      </c>
      <c r="B4" s="72" t="s">
        <v>329</v>
      </c>
      <c r="J4"/>
      <c r="K4"/>
      <c r="L4"/>
      <c r="M4"/>
      <c r="N4"/>
      <c r="O4"/>
      <c r="P4"/>
      <c r="Q4"/>
    </row>
    <row r="6" spans="1:17" x14ac:dyDescent="0.25">
      <c r="B6" s="469" t="s">
        <v>186</v>
      </c>
      <c r="C6" s="460" t="s">
        <v>579</v>
      </c>
      <c r="D6" s="460"/>
      <c r="E6" s="460"/>
      <c r="F6" s="460"/>
      <c r="G6" s="460"/>
      <c r="H6" s="460"/>
      <c r="I6" s="460"/>
    </row>
    <row r="7" spans="1:17" ht="15.75" thickBot="1" x14ac:dyDescent="0.3">
      <c r="B7" s="470"/>
      <c r="C7" s="69" t="s">
        <v>47</v>
      </c>
      <c r="D7" s="69" t="s">
        <v>48</v>
      </c>
      <c r="E7" s="69" t="s">
        <v>49</v>
      </c>
      <c r="F7" s="69" t="s">
        <v>50</v>
      </c>
      <c r="G7" s="69" t="s">
        <v>51</v>
      </c>
      <c r="H7" s="69" t="s">
        <v>52</v>
      </c>
      <c r="I7" s="69" t="s">
        <v>8</v>
      </c>
    </row>
    <row r="8" spans="1:17" ht="15.75" thickTop="1" x14ac:dyDescent="0.25">
      <c r="B8" s="39">
        <v>2009</v>
      </c>
      <c r="C8" s="42"/>
      <c r="D8" s="42"/>
      <c r="E8" s="42"/>
      <c r="F8" s="42"/>
      <c r="G8" s="42"/>
      <c r="H8" s="42"/>
      <c r="I8" s="42"/>
    </row>
    <row r="9" spans="1:17" x14ac:dyDescent="0.25">
      <c r="B9" s="11" t="s">
        <v>188</v>
      </c>
      <c r="C9" s="65">
        <v>7074.1086100000002</v>
      </c>
      <c r="D9" s="65">
        <v>58630.194499999998</v>
      </c>
      <c r="E9" s="65">
        <v>7148.5990599999996</v>
      </c>
      <c r="F9" s="65">
        <v>17231.003100000002</v>
      </c>
      <c r="G9" s="65">
        <v>6691.2041600000002</v>
      </c>
      <c r="H9" s="65">
        <v>18.7823438</v>
      </c>
      <c r="I9" s="66">
        <f>SUM(C9:H9)</f>
        <v>96793.891773799987</v>
      </c>
      <c r="J9" s="84"/>
      <c r="K9" s="84"/>
      <c r="L9" s="84"/>
      <c r="M9" s="84"/>
      <c r="N9" s="84"/>
      <c r="O9" s="84"/>
      <c r="P9" s="84"/>
      <c r="Q9" s="84"/>
    </row>
    <row r="10" spans="1:17" x14ac:dyDescent="0.25">
      <c r="B10" s="11" t="s">
        <v>189</v>
      </c>
      <c r="C10" s="65">
        <v>53.329332999999998</v>
      </c>
      <c r="D10" s="65">
        <v>9270.6341300000004</v>
      </c>
      <c r="E10" s="65">
        <v>839.467128</v>
      </c>
      <c r="F10" s="65">
        <v>394.11378100000002</v>
      </c>
      <c r="G10" s="65">
        <v>0</v>
      </c>
      <c r="H10" s="65">
        <v>0</v>
      </c>
      <c r="I10" s="66">
        <f t="shared" ref="I10:I14" si="0">SUM(C10:H10)</f>
        <v>10557.544372</v>
      </c>
      <c r="J10" s="84"/>
      <c r="K10" s="84"/>
      <c r="L10" s="84"/>
      <c r="M10" s="84"/>
      <c r="N10" s="84"/>
      <c r="O10" s="84"/>
      <c r="P10" s="84"/>
      <c r="Q10" s="84"/>
    </row>
    <row r="11" spans="1:17" x14ac:dyDescent="0.25">
      <c r="B11" s="11" t="s">
        <v>190</v>
      </c>
      <c r="C11" s="65">
        <v>630.947227</v>
      </c>
      <c r="D11" s="65">
        <v>1552.2688800000001</v>
      </c>
      <c r="E11" s="65">
        <v>51.684859600000003</v>
      </c>
      <c r="F11" s="65">
        <v>412.558491</v>
      </c>
      <c r="G11" s="65">
        <v>0</v>
      </c>
      <c r="H11" s="65">
        <v>0</v>
      </c>
      <c r="I11" s="66">
        <f t="shared" si="0"/>
        <v>2647.4594576</v>
      </c>
    </row>
    <row r="12" spans="1:17" x14ac:dyDescent="0.25">
      <c r="B12" s="11" t="s">
        <v>191</v>
      </c>
      <c r="C12" s="65">
        <v>1.51335</v>
      </c>
      <c r="D12" s="65">
        <v>1021.04985</v>
      </c>
      <c r="E12" s="65">
        <v>475.04796399999998</v>
      </c>
      <c r="F12" s="65">
        <v>5.21265</v>
      </c>
      <c r="G12" s="65">
        <v>0</v>
      </c>
      <c r="H12" s="65">
        <v>0</v>
      </c>
      <c r="I12" s="66">
        <f t="shared" si="0"/>
        <v>1502.8238139999999</v>
      </c>
    </row>
    <row r="13" spans="1:17" s="223" customFormat="1" x14ac:dyDescent="0.25">
      <c r="B13" s="224" t="s">
        <v>367</v>
      </c>
      <c r="C13" s="86">
        <v>17.936</v>
      </c>
      <c r="D13" s="86">
        <v>270.56343900000002</v>
      </c>
      <c r="E13" s="86">
        <v>4.484</v>
      </c>
      <c r="F13" s="86">
        <v>82.982024999999993</v>
      </c>
      <c r="G13" s="86">
        <v>0</v>
      </c>
      <c r="H13" s="86">
        <v>0</v>
      </c>
      <c r="I13" s="87">
        <f t="shared" si="0"/>
        <v>375.965464</v>
      </c>
    </row>
    <row r="14" spans="1:17" x14ac:dyDescent="0.25">
      <c r="B14" s="11" t="s">
        <v>8</v>
      </c>
      <c r="C14" s="66">
        <f t="shared" ref="C14:H14" si="1">SUM(C9:C13)</f>
        <v>7777.8345199999994</v>
      </c>
      <c r="D14" s="66">
        <f t="shared" si="1"/>
        <v>70744.710799000008</v>
      </c>
      <c r="E14" s="66">
        <f t="shared" si="1"/>
        <v>8519.2830116000005</v>
      </c>
      <c r="F14" s="66">
        <f t="shared" si="1"/>
        <v>18125.870047000004</v>
      </c>
      <c r="G14" s="66">
        <f t="shared" si="1"/>
        <v>6691.2041600000002</v>
      </c>
      <c r="H14" s="66">
        <f t="shared" si="1"/>
        <v>18.7823438</v>
      </c>
      <c r="I14" s="66">
        <f t="shared" si="0"/>
        <v>111877.68488140001</v>
      </c>
    </row>
    <row r="15" spans="1:17" x14ac:dyDescent="0.25">
      <c r="B15" s="40">
        <v>2010</v>
      </c>
      <c r="C15" s="63"/>
      <c r="D15" s="63"/>
      <c r="E15" s="63"/>
      <c r="F15" s="63"/>
      <c r="G15" s="63"/>
      <c r="H15" s="63"/>
      <c r="I15" s="79"/>
    </row>
    <row r="16" spans="1:17" x14ac:dyDescent="0.25">
      <c r="B16" s="11" t="s">
        <v>188</v>
      </c>
      <c r="C16" s="70">
        <v>8100.7625047999991</v>
      </c>
      <c r="D16" s="70">
        <v>61986.432413999995</v>
      </c>
      <c r="E16" s="70">
        <v>5912.1885990999999</v>
      </c>
      <c r="F16" s="70">
        <v>21432.889155099998</v>
      </c>
      <c r="G16" s="70">
        <v>5804.8086721999998</v>
      </c>
      <c r="H16" s="70">
        <v>9.6725034999999995</v>
      </c>
      <c r="I16" s="67">
        <v>103246.753958</v>
      </c>
      <c r="J16" s="84"/>
      <c r="K16" s="84"/>
      <c r="L16" s="84"/>
      <c r="M16" s="84"/>
      <c r="N16" s="84"/>
      <c r="O16" s="84"/>
      <c r="P16" s="84"/>
      <c r="Q16" s="84"/>
    </row>
    <row r="17" spans="2:17" x14ac:dyDescent="0.25">
      <c r="B17" s="11" t="s">
        <v>189</v>
      </c>
      <c r="C17" s="70">
        <v>64.126310000000004</v>
      </c>
      <c r="D17" s="70">
        <v>9053.1419340000011</v>
      </c>
      <c r="E17" s="70">
        <v>818.09170039999992</v>
      </c>
      <c r="F17" s="70">
        <v>563.51276359999997</v>
      </c>
      <c r="G17" s="70">
        <v>0</v>
      </c>
      <c r="H17" s="70">
        <v>0</v>
      </c>
      <c r="I17" s="67">
        <v>10498.872708000001</v>
      </c>
      <c r="J17" s="84"/>
      <c r="K17" s="84"/>
      <c r="L17" s="84"/>
      <c r="M17" s="84"/>
      <c r="N17" s="84"/>
      <c r="O17" s="84"/>
      <c r="P17" s="84"/>
      <c r="Q17" s="84"/>
    </row>
    <row r="18" spans="2:17" x14ac:dyDescent="0.25">
      <c r="B18" s="11" t="s">
        <v>190</v>
      </c>
      <c r="C18" s="70">
        <v>1033.2508270999999</v>
      </c>
      <c r="D18" s="70">
        <v>1532.3912464</v>
      </c>
      <c r="E18" s="70">
        <v>50.559447500000005</v>
      </c>
      <c r="F18" s="70">
        <v>615.63334299999997</v>
      </c>
      <c r="G18" s="70">
        <v>0</v>
      </c>
      <c r="H18" s="70">
        <v>0</v>
      </c>
      <c r="I18" s="67">
        <v>3231.8348639999999</v>
      </c>
    </row>
    <row r="19" spans="2:17" x14ac:dyDescent="0.25">
      <c r="B19" s="11" t="s">
        <v>191</v>
      </c>
      <c r="C19" s="70">
        <v>6.39405</v>
      </c>
      <c r="D19" s="70">
        <v>1061.1101948</v>
      </c>
      <c r="E19" s="70">
        <v>590.30897019999998</v>
      </c>
      <c r="F19" s="70">
        <v>18.307749999999999</v>
      </c>
      <c r="G19" s="70">
        <v>0</v>
      </c>
      <c r="H19" s="70">
        <v>0</v>
      </c>
      <c r="I19" s="67">
        <v>1676.1209649999998</v>
      </c>
    </row>
    <row r="20" spans="2:17" s="223" customFormat="1" x14ac:dyDescent="0.25">
      <c r="B20" s="224" t="s">
        <v>367</v>
      </c>
      <c r="C20" s="86">
        <v>6.39405</v>
      </c>
      <c r="D20" s="86">
        <v>1061.1101948</v>
      </c>
      <c r="E20" s="86">
        <v>590.30897019999998</v>
      </c>
      <c r="F20" s="86">
        <v>252.68629799999999</v>
      </c>
      <c r="G20" s="86">
        <v>0</v>
      </c>
      <c r="H20" s="86">
        <v>0</v>
      </c>
      <c r="I20" s="88">
        <v>1910.499513</v>
      </c>
    </row>
    <row r="21" spans="2:17" x14ac:dyDescent="0.25">
      <c r="B21" s="13" t="s">
        <v>8</v>
      </c>
      <c r="C21" s="64">
        <v>9210.9277419000009</v>
      </c>
      <c r="D21" s="64">
        <v>74694.185983999996</v>
      </c>
      <c r="E21" s="64">
        <v>7961.4576873999995</v>
      </c>
      <c r="F21" s="64">
        <v>22883.029309699999</v>
      </c>
      <c r="G21" s="64">
        <v>5804.8086721999998</v>
      </c>
      <c r="H21" s="64">
        <v>9.6725034999999995</v>
      </c>
      <c r="I21" s="64">
        <v>120564.082008</v>
      </c>
    </row>
    <row r="22" spans="2:17" x14ac:dyDescent="0.25">
      <c r="B22" s="39">
        <v>2011</v>
      </c>
      <c r="C22" s="65"/>
      <c r="D22" s="65"/>
      <c r="E22" s="65"/>
      <c r="F22" s="65"/>
      <c r="G22" s="65"/>
      <c r="H22" s="65"/>
      <c r="I22" s="66"/>
    </row>
    <row r="23" spans="2:17" x14ac:dyDescent="0.25">
      <c r="B23" s="11" t="s">
        <v>188</v>
      </c>
      <c r="C23" s="65">
        <v>9163.2345499999992</v>
      </c>
      <c r="D23" s="65">
        <v>79936.462</v>
      </c>
      <c r="E23" s="65">
        <v>3107.7089900000001</v>
      </c>
      <c r="F23" s="65">
        <v>36782.696100000001</v>
      </c>
      <c r="G23" s="65">
        <v>910.85421199999996</v>
      </c>
      <c r="H23" s="65">
        <v>384.335576</v>
      </c>
      <c r="I23" s="66">
        <f t="shared" ref="I23:I35" si="2">SUM(C23:H23)</f>
        <v>130285.291428</v>
      </c>
      <c r="J23" s="84"/>
      <c r="K23" s="84"/>
      <c r="L23" s="84"/>
      <c r="M23" s="84"/>
      <c r="N23" s="84"/>
      <c r="O23" s="84"/>
      <c r="P23" s="84"/>
      <c r="Q23" s="84"/>
    </row>
    <row r="24" spans="2:17" x14ac:dyDescent="0.25">
      <c r="B24" s="11" t="s">
        <v>189</v>
      </c>
      <c r="C24" s="65">
        <v>413.59348399999999</v>
      </c>
      <c r="D24" s="65">
        <v>10373.2029</v>
      </c>
      <c r="E24" s="65">
        <v>736.05336599999998</v>
      </c>
      <c r="F24" s="65">
        <v>734.74836000000005</v>
      </c>
      <c r="G24" s="65">
        <v>6.4433948000000001</v>
      </c>
      <c r="H24" s="65">
        <v>14.3649548</v>
      </c>
      <c r="I24" s="66">
        <f t="shared" si="2"/>
        <v>12278.406459600001</v>
      </c>
      <c r="J24" s="84"/>
      <c r="K24" s="84"/>
      <c r="L24" s="84"/>
      <c r="M24" s="84"/>
      <c r="N24" s="84"/>
      <c r="O24" s="84"/>
      <c r="P24" s="84"/>
      <c r="Q24" s="84"/>
    </row>
    <row r="25" spans="2:17" x14ac:dyDescent="0.25">
      <c r="B25" s="11" t="s">
        <v>190</v>
      </c>
      <c r="C25" s="65">
        <v>3572.6519600000001</v>
      </c>
      <c r="D25" s="65">
        <v>4024.45651</v>
      </c>
      <c r="E25" s="65">
        <v>154.677559</v>
      </c>
      <c r="F25" s="65">
        <v>873.38944100000003</v>
      </c>
      <c r="G25" s="65">
        <v>64.780056000000002</v>
      </c>
      <c r="H25" s="65">
        <v>97.609819999999999</v>
      </c>
      <c r="I25" s="66">
        <f t="shared" si="2"/>
        <v>8787.5653459999994</v>
      </c>
    </row>
    <row r="26" spans="2:17" x14ac:dyDescent="0.25">
      <c r="B26" s="11" t="s">
        <v>191</v>
      </c>
      <c r="C26" s="65">
        <v>45.465336000000001</v>
      </c>
      <c r="D26" s="65">
        <v>278.02087699999998</v>
      </c>
      <c r="E26" s="65">
        <v>32.696159999999999</v>
      </c>
      <c r="F26" s="65">
        <v>121.237319</v>
      </c>
      <c r="G26" s="65">
        <v>68.471524000000002</v>
      </c>
      <c r="H26" s="65">
        <v>0</v>
      </c>
      <c r="I26" s="66">
        <f t="shared" si="2"/>
        <v>545.89121599999999</v>
      </c>
    </row>
    <row r="27" spans="2:17" s="223" customFormat="1" x14ac:dyDescent="0.25">
      <c r="B27" s="224" t="s">
        <v>367</v>
      </c>
      <c r="C27" s="86">
        <v>122.90410799999999</v>
      </c>
      <c r="D27" s="86">
        <v>934.90924399999994</v>
      </c>
      <c r="E27" s="86">
        <v>514.129232</v>
      </c>
      <c r="F27" s="86">
        <v>73.985098100000002</v>
      </c>
      <c r="G27" s="86">
        <v>23.8856179</v>
      </c>
      <c r="H27" s="86">
        <v>0</v>
      </c>
      <c r="I27" s="87">
        <f t="shared" si="2"/>
        <v>1669.8132999999998</v>
      </c>
    </row>
    <row r="28" spans="2:17" x14ac:dyDescent="0.25">
      <c r="B28" s="11" t="s">
        <v>8</v>
      </c>
      <c r="C28" s="66">
        <f t="shared" ref="C28:H28" si="3">SUM(C23:C27)</f>
        <v>13317.849437999997</v>
      </c>
      <c r="D28" s="66">
        <f t="shared" si="3"/>
        <v>95547.051531000005</v>
      </c>
      <c r="E28" s="66">
        <f t="shared" si="3"/>
        <v>4545.2653070000006</v>
      </c>
      <c r="F28" s="66">
        <f t="shared" si="3"/>
        <v>38586.056318099996</v>
      </c>
      <c r="G28" s="66">
        <f t="shared" si="3"/>
        <v>1074.4348046999999</v>
      </c>
      <c r="H28" s="66">
        <f t="shared" si="3"/>
        <v>496.31035080000004</v>
      </c>
      <c r="I28" s="66">
        <f>SUM(C28:H28)</f>
        <v>153566.96774959998</v>
      </c>
    </row>
    <row r="29" spans="2:17" x14ac:dyDescent="0.25">
      <c r="B29" s="40">
        <v>2012</v>
      </c>
      <c r="C29" s="63"/>
      <c r="D29" s="63"/>
      <c r="E29" s="63"/>
      <c r="F29" s="63"/>
      <c r="G29" s="63"/>
      <c r="H29" s="63"/>
      <c r="I29" s="79"/>
    </row>
    <row r="30" spans="2:17" x14ac:dyDescent="0.25">
      <c r="B30" s="11" t="s">
        <v>188</v>
      </c>
      <c r="C30" s="70">
        <v>9483.9505700000009</v>
      </c>
      <c r="D30" s="70">
        <v>91641.118799999997</v>
      </c>
      <c r="E30" s="70">
        <v>3783.9985499999998</v>
      </c>
      <c r="F30" s="70">
        <v>36932.061099999999</v>
      </c>
      <c r="G30" s="70">
        <v>583.88289799999995</v>
      </c>
      <c r="H30" s="70">
        <v>421.44510000000002</v>
      </c>
      <c r="I30" s="67">
        <f t="shared" si="2"/>
        <v>142846.45701800002</v>
      </c>
      <c r="J30" s="84"/>
      <c r="K30" s="84"/>
      <c r="L30" s="84"/>
      <c r="M30" s="84"/>
      <c r="N30" s="84"/>
      <c r="O30" s="84"/>
      <c r="P30" s="84"/>
      <c r="Q30" s="84"/>
    </row>
    <row r="31" spans="2:17" x14ac:dyDescent="0.25">
      <c r="B31" s="11" t="s">
        <v>189</v>
      </c>
      <c r="C31" s="70">
        <v>788.31688599999995</v>
      </c>
      <c r="D31" s="70">
        <v>10196.218199999999</v>
      </c>
      <c r="E31" s="70">
        <v>1329.8391799999999</v>
      </c>
      <c r="F31" s="70">
        <v>864.35488499999997</v>
      </c>
      <c r="G31" s="70">
        <v>8.5378760000000007</v>
      </c>
      <c r="H31" s="70">
        <v>12.997776</v>
      </c>
      <c r="I31" s="67">
        <f t="shared" si="2"/>
        <v>13200.264803</v>
      </c>
      <c r="J31" s="84"/>
      <c r="K31" s="84"/>
      <c r="L31" s="84"/>
      <c r="M31" s="84"/>
      <c r="N31" s="84"/>
      <c r="O31" s="84"/>
      <c r="P31" s="84"/>
      <c r="Q31" s="84"/>
    </row>
    <row r="32" spans="2:17" x14ac:dyDescent="0.25">
      <c r="B32" s="11" t="s">
        <v>190</v>
      </c>
      <c r="C32" s="70">
        <v>822.78902900000003</v>
      </c>
      <c r="D32" s="70">
        <v>4870.5095000000001</v>
      </c>
      <c r="E32" s="70">
        <v>295.861423</v>
      </c>
      <c r="F32" s="70">
        <v>1205.7839200000001</v>
      </c>
      <c r="G32" s="70">
        <v>80.960832499999995</v>
      </c>
      <c r="H32" s="70">
        <v>69.206729999999993</v>
      </c>
      <c r="I32" s="67">
        <f t="shared" si="2"/>
        <v>7345.1114344999996</v>
      </c>
    </row>
    <row r="33" spans="2:9" x14ac:dyDescent="0.25">
      <c r="B33" s="11" t="s">
        <v>191</v>
      </c>
      <c r="C33" s="70">
        <v>14.986499999999999</v>
      </c>
      <c r="D33" s="70">
        <v>462.646748</v>
      </c>
      <c r="E33" s="70">
        <v>105.99524</v>
      </c>
      <c r="F33" s="70">
        <v>158.33468999999999</v>
      </c>
      <c r="G33" s="70">
        <v>117.51002200000001</v>
      </c>
      <c r="H33" s="70">
        <v>0</v>
      </c>
      <c r="I33" s="67">
        <f t="shared" si="2"/>
        <v>859.47320000000002</v>
      </c>
    </row>
    <row r="34" spans="2:9" s="223" customFormat="1" x14ac:dyDescent="0.25">
      <c r="B34" s="224" t="s">
        <v>367</v>
      </c>
      <c r="C34" s="86">
        <v>177.368472</v>
      </c>
      <c r="D34" s="86">
        <v>832.12567000000001</v>
      </c>
      <c r="E34" s="86">
        <v>1518.5629899999999</v>
      </c>
      <c r="F34" s="86">
        <v>107.958832</v>
      </c>
      <c r="G34" s="86">
        <v>19.828735999999999</v>
      </c>
      <c r="H34" s="86">
        <v>0</v>
      </c>
      <c r="I34" s="88">
        <f t="shared" si="2"/>
        <v>2655.8446999999996</v>
      </c>
    </row>
    <row r="35" spans="2:9" x14ac:dyDescent="0.25">
      <c r="B35" s="13" t="s">
        <v>8</v>
      </c>
      <c r="C35" s="64">
        <f t="shared" ref="C35:H35" si="4">SUM(C30:C34)</f>
        <v>11287.411457000002</v>
      </c>
      <c r="D35" s="64">
        <f t="shared" si="4"/>
        <v>108002.61891799999</v>
      </c>
      <c r="E35" s="64">
        <f t="shared" si="4"/>
        <v>7034.2573830000001</v>
      </c>
      <c r="F35" s="64">
        <f t="shared" si="4"/>
        <v>39268.493427000001</v>
      </c>
      <c r="G35" s="64">
        <f t="shared" si="4"/>
        <v>810.72036450000007</v>
      </c>
      <c r="H35" s="64">
        <f t="shared" si="4"/>
        <v>503.64960600000001</v>
      </c>
      <c r="I35" s="64">
        <f t="shared" si="2"/>
        <v>166907.1511555</v>
      </c>
    </row>
    <row r="36" spans="2:9" x14ac:dyDescent="0.25">
      <c r="B36" s="40">
        <v>2013</v>
      </c>
      <c r="C36" s="80"/>
      <c r="D36" s="80"/>
      <c r="E36" s="80"/>
      <c r="F36" s="80"/>
      <c r="G36" s="80"/>
      <c r="H36" s="80"/>
      <c r="I36" s="80"/>
    </row>
    <row r="37" spans="2:9" x14ac:dyDescent="0.25">
      <c r="B37" s="11" t="s">
        <v>188</v>
      </c>
      <c r="C37" s="70">
        <v>7116.8419999999996</v>
      </c>
      <c r="D37" s="70">
        <v>94777.5</v>
      </c>
      <c r="E37" s="70">
        <v>14840.91</v>
      </c>
      <c r="F37" s="70">
        <v>26644.21</v>
      </c>
      <c r="G37" s="70">
        <v>1024.2819999999999</v>
      </c>
      <c r="H37" s="70">
        <v>14247.15</v>
      </c>
      <c r="I37" s="67">
        <f>SUM(C37:H37)</f>
        <v>158650.894</v>
      </c>
    </row>
    <row r="38" spans="2:9" x14ac:dyDescent="0.25">
      <c r="B38" s="11" t="s">
        <v>189</v>
      </c>
      <c r="C38" s="70">
        <v>815.51</v>
      </c>
      <c r="D38" s="70">
        <v>9711.6949999999997</v>
      </c>
      <c r="E38" s="70">
        <v>729.98479999999995</v>
      </c>
      <c r="F38" s="70">
        <v>1031.971</v>
      </c>
      <c r="G38" s="70">
        <v>286.93889999999999</v>
      </c>
      <c r="H38" s="70">
        <v>7.2</v>
      </c>
      <c r="I38" s="67">
        <f t="shared" ref="I38:I41" si="5">SUM(C38:H38)</f>
        <v>12583.2997</v>
      </c>
    </row>
    <row r="39" spans="2:9" x14ac:dyDescent="0.25">
      <c r="B39" s="11" t="s">
        <v>190</v>
      </c>
      <c r="C39" s="70">
        <v>1836.4</v>
      </c>
      <c r="D39" s="70">
        <v>5369.4089999999997</v>
      </c>
      <c r="E39" s="70">
        <v>211.7251</v>
      </c>
      <c r="F39" s="70">
        <v>1503.412</v>
      </c>
      <c r="G39" s="70">
        <v>69.6995</v>
      </c>
      <c r="H39" s="70">
        <v>16.3</v>
      </c>
      <c r="I39" s="67">
        <f t="shared" si="5"/>
        <v>9006.9455999999991</v>
      </c>
    </row>
    <row r="40" spans="2:9" x14ac:dyDescent="0.25">
      <c r="B40" s="11" t="s">
        <v>191</v>
      </c>
      <c r="C40" s="70">
        <v>1135.587</v>
      </c>
      <c r="D40" s="70">
        <v>3273.7469999999998</v>
      </c>
      <c r="E40" s="70">
        <v>2309.2860000000001</v>
      </c>
      <c r="F40" s="70">
        <v>1391.307</v>
      </c>
      <c r="G40" s="70">
        <v>78.308999999999997</v>
      </c>
      <c r="H40" s="70">
        <v>0</v>
      </c>
      <c r="I40" s="225">
        <f t="shared" si="5"/>
        <v>8188.2359999999999</v>
      </c>
    </row>
    <row r="41" spans="2:9" s="223" customFormat="1" x14ac:dyDescent="0.25">
      <c r="B41" s="224" t="s">
        <v>367</v>
      </c>
      <c r="C41" s="86">
        <v>0</v>
      </c>
      <c r="D41" s="86">
        <v>0</v>
      </c>
      <c r="E41" s="86">
        <v>0</v>
      </c>
      <c r="F41" s="86">
        <v>0</v>
      </c>
      <c r="G41" s="86">
        <v>0</v>
      </c>
      <c r="H41" s="86">
        <v>0</v>
      </c>
      <c r="I41" s="88">
        <f t="shared" si="5"/>
        <v>0</v>
      </c>
    </row>
    <row r="42" spans="2:9" x14ac:dyDescent="0.25">
      <c r="B42" s="13" t="s">
        <v>8</v>
      </c>
      <c r="C42" s="64">
        <f t="shared" ref="C42:I42" si="6">SUM(C37:C41)</f>
        <v>10904.339</v>
      </c>
      <c r="D42" s="64">
        <f t="shared" si="6"/>
        <v>113132.35100000001</v>
      </c>
      <c r="E42" s="64">
        <f t="shared" si="6"/>
        <v>18091.905899999998</v>
      </c>
      <c r="F42" s="64">
        <f t="shared" si="6"/>
        <v>30570.9</v>
      </c>
      <c r="G42" s="64">
        <f t="shared" si="6"/>
        <v>1459.2293999999997</v>
      </c>
      <c r="H42" s="64">
        <f t="shared" si="6"/>
        <v>14270.65</v>
      </c>
      <c r="I42" s="64">
        <f t="shared" si="6"/>
        <v>188429.37530000001</v>
      </c>
    </row>
    <row r="44" spans="2:9" x14ac:dyDescent="0.25">
      <c r="B44" s="223"/>
    </row>
    <row r="45" spans="2:9" x14ac:dyDescent="0.25">
      <c r="B45" s="223"/>
    </row>
    <row r="46" spans="2:9" x14ac:dyDescent="0.25">
      <c r="B46" s="223"/>
    </row>
  </sheetData>
  <sheetProtection password="C69F" sheet="1" objects="1" scenarios="1"/>
  <mergeCells count="2">
    <mergeCell ref="C6:I6"/>
    <mergeCell ref="B6:B7"/>
  </mergeCells>
  <hyperlinks>
    <hyperlink ref="A1" location="ÍNDICE!A1" display="ÍNDICE"/>
  </hyperlink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O50"/>
  <sheetViews>
    <sheetView workbookViewId="0">
      <selection activeCell="D21" sqref="D21"/>
    </sheetView>
  </sheetViews>
  <sheetFormatPr baseColWidth="10" defaultRowHeight="15" x14ac:dyDescent="0.25"/>
  <cols>
    <col min="2" max="2" width="18.140625" customWidth="1"/>
    <col min="4" max="4" width="18.140625" customWidth="1"/>
    <col min="6" max="6" width="11.42578125" style="323"/>
    <col min="8" max="8" width="11.42578125" style="323"/>
    <col min="10" max="10" width="11.42578125" style="323"/>
    <col min="12" max="12" width="11.42578125" style="323"/>
  </cols>
  <sheetData>
    <row r="1" spans="1:12" x14ac:dyDescent="0.25">
      <c r="A1" s="78" t="s">
        <v>161</v>
      </c>
    </row>
    <row r="2" spans="1:12" x14ac:dyDescent="0.25">
      <c r="A2" s="1" t="s">
        <v>374</v>
      </c>
    </row>
    <row r="3" spans="1:12" x14ac:dyDescent="0.25">
      <c r="A3" s="1"/>
    </row>
    <row r="4" spans="1:12" x14ac:dyDescent="0.25">
      <c r="A4" s="77" t="s">
        <v>105</v>
      </c>
      <c r="B4" t="s">
        <v>200</v>
      </c>
    </row>
    <row r="5" spans="1:12" s="409" customFormat="1" x14ac:dyDescent="0.25"/>
    <row r="6" spans="1:12" s="409" customFormat="1" x14ac:dyDescent="0.25"/>
    <row r="7" spans="1:12" s="409" customFormat="1" x14ac:dyDescent="0.25"/>
    <row r="8" spans="1:12" s="409" customFormat="1" x14ac:dyDescent="0.25">
      <c r="D8" s="506" t="s">
        <v>585</v>
      </c>
      <c r="E8" s="507"/>
      <c r="F8" s="507"/>
      <c r="G8" s="507"/>
      <c r="H8" s="507"/>
      <c r="I8" s="508"/>
    </row>
    <row r="9" spans="1:12" s="409" customFormat="1" x14ac:dyDescent="0.25">
      <c r="D9" s="434" t="s">
        <v>199</v>
      </c>
      <c r="E9" s="434">
        <v>2009</v>
      </c>
      <c r="F9" s="434">
        <v>2010</v>
      </c>
      <c r="G9" s="434">
        <v>2011</v>
      </c>
      <c r="H9" s="434">
        <v>2012</v>
      </c>
      <c r="I9" s="435">
        <v>2013</v>
      </c>
    </row>
    <row r="10" spans="1:12" s="409" customFormat="1" ht="15.75" thickBot="1" x14ac:dyDescent="0.3">
      <c r="D10" s="436"/>
      <c r="E10" s="388" t="s">
        <v>8</v>
      </c>
      <c r="F10" s="388" t="s">
        <v>8</v>
      </c>
      <c r="G10" s="388" t="s">
        <v>8</v>
      </c>
      <c r="H10" s="388" t="s">
        <v>8</v>
      </c>
      <c r="I10" s="437" t="s">
        <v>8</v>
      </c>
    </row>
    <row r="11" spans="1:12" s="409" customFormat="1" ht="15.75" thickTop="1" x14ac:dyDescent="0.25">
      <c r="D11" s="400" t="s">
        <v>192</v>
      </c>
      <c r="E11" s="394">
        <v>11331.14647</v>
      </c>
      <c r="F11" s="394">
        <v>12429.530420000001</v>
      </c>
      <c r="G11" s="394">
        <v>15536.577720000001</v>
      </c>
      <c r="H11" s="394">
        <v>16769.7287</v>
      </c>
      <c r="I11" s="331">
        <v>24252.98</v>
      </c>
    </row>
    <row r="12" spans="1:12" s="409" customFormat="1" x14ac:dyDescent="0.25">
      <c r="D12" s="400" t="s">
        <v>193</v>
      </c>
      <c r="E12" s="394">
        <v>22599.909290000003</v>
      </c>
      <c r="F12" s="394">
        <v>26737.92784</v>
      </c>
      <c r="G12" s="394">
        <v>11486.48292</v>
      </c>
      <c r="H12" s="394">
        <v>9394.7082799999989</v>
      </c>
      <c r="I12" s="331">
        <v>16940.39</v>
      </c>
    </row>
    <row r="13" spans="1:12" s="409" customFormat="1" x14ac:dyDescent="0.25">
      <c r="D13" s="400" t="s">
        <v>677</v>
      </c>
      <c r="E13" s="394">
        <v>38862.794370000003</v>
      </c>
      <c r="F13" s="394">
        <v>33686.478600000002</v>
      </c>
      <c r="G13" s="394">
        <v>47150.103480000005</v>
      </c>
      <c r="H13" s="394">
        <v>56695.093399999998</v>
      </c>
      <c r="I13" s="331">
        <v>55016.67</v>
      </c>
    </row>
    <row r="14" spans="1:12" s="409" customFormat="1" x14ac:dyDescent="0.25">
      <c r="D14" s="400" t="s">
        <v>678</v>
      </c>
      <c r="E14" s="394">
        <v>39083.848844</v>
      </c>
      <c r="F14" s="394">
        <v>46087.916733999999</v>
      </c>
      <c r="G14" s="394">
        <v>79393.802488000001</v>
      </c>
      <c r="H14" s="394">
        <v>84047.627139999997</v>
      </c>
      <c r="I14" s="331">
        <v>92219.338999999993</v>
      </c>
    </row>
    <row r="15" spans="1:12" s="409" customFormat="1" x14ac:dyDescent="0.25">
      <c r="D15" s="182" t="s">
        <v>8</v>
      </c>
      <c r="E15" s="395">
        <v>111877.698974</v>
      </c>
      <c r="F15" s="395">
        <v>118941.853594</v>
      </c>
      <c r="G15" s="395">
        <v>153566.96660799999</v>
      </c>
      <c r="H15" s="395">
        <v>166907.15752000001</v>
      </c>
      <c r="I15" s="333">
        <v>188429.37899999999</v>
      </c>
    </row>
    <row r="16" spans="1:12" s="83" customFormat="1" x14ac:dyDescent="0.25">
      <c r="A16" s="226"/>
      <c r="B16" s="226"/>
      <c r="C16" s="226"/>
      <c r="F16" s="323"/>
      <c r="H16" s="323"/>
      <c r="J16" s="323"/>
      <c r="L16" s="323"/>
    </row>
    <row r="17" spans="1:14" ht="15" customHeight="1" x14ac:dyDescent="0.25">
      <c r="A17" s="226"/>
      <c r="B17" s="226"/>
      <c r="C17" s="226"/>
      <c r="D17" s="336"/>
      <c r="E17" s="469" t="s">
        <v>585</v>
      </c>
      <c r="F17" s="469"/>
      <c r="G17" s="469"/>
      <c r="H17" s="469"/>
      <c r="I17" s="469"/>
      <c r="J17" s="469"/>
      <c r="K17" s="469"/>
      <c r="L17" s="469"/>
      <c r="M17" s="469"/>
      <c r="N17" s="469"/>
    </row>
    <row r="18" spans="1:14" s="323" customFormat="1" x14ac:dyDescent="0.25">
      <c r="D18" s="336" t="s">
        <v>199</v>
      </c>
      <c r="E18" s="509">
        <v>2009</v>
      </c>
      <c r="F18" s="510"/>
      <c r="G18" s="509">
        <v>2010</v>
      </c>
      <c r="H18" s="510"/>
      <c r="I18" s="509">
        <v>2011</v>
      </c>
      <c r="J18" s="510"/>
      <c r="K18" s="509">
        <v>2012</v>
      </c>
      <c r="L18" s="510"/>
      <c r="M18" s="509">
        <v>2013</v>
      </c>
      <c r="N18" s="510"/>
    </row>
    <row r="19" spans="1:14" ht="15.75" thickBot="1" x14ac:dyDescent="0.3">
      <c r="A19" s="226"/>
      <c r="B19" s="226"/>
      <c r="C19" s="226"/>
      <c r="D19" s="327"/>
      <c r="E19" s="165" t="s">
        <v>8</v>
      </c>
      <c r="F19" s="166" t="s">
        <v>584</v>
      </c>
      <c r="G19" s="165" t="s">
        <v>8</v>
      </c>
      <c r="H19" s="166" t="s">
        <v>584</v>
      </c>
      <c r="I19" s="165" t="s">
        <v>8</v>
      </c>
      <c r="J19" s="166" t="s">
        <v>584</v>
      </c>
      <c r="K19" s="165" t="s">
        <v>8</v>
      </c>
      <c r="L19" s="166" t="s">
        <v>584</v>
      </c>
      <c r="M19" s="165" t="s">
        <v>8</v>
      </c>
      <c r="N19" s="166" t="s">
        <v>584</v>
      </c>
    </row>
    <row r="20" spans="1:14" ht="15.75" thickTop="1" x14ac:dyDescent="0.25">
      <c r="A20" s="226"/>
      <c r="B20" s="226"/>
      <c r="C20" s="226"/>
      <c r="D20" s="26" t="s">
        <v>192</v>
      </c>
      <c r="E20" s="178">
        <v>11331.14647</v>
      </c>
      <c r="F20" s="339">
        <v>263.51513846511631</v>
      </c>
      <c r="G20" s="178">
        <v>12429.530420000001</v>
      </c>
      <c r="H20" s="339">
        <v>264.45802427659572</v>
      </c>
      <c r="I20" s="178">
        <v>15536.577720000001</v>
      </c>
      <c r="J20" s="339">
        <v>184.95925857142859</v>
      </c>
      <c r="K20" s="178">
        <v>16769.7287</v>
      </c>
      <c r="L20" s="339">
        <v>161.24734182692308</v>
      </c>
      <c r="M20" s="178">
        <v>24252.98</v>
      </c>
      <c r="N20" s="339">
        <v>174</v>
      </c>
    </row>
    <row r="21" spans="1:14" x14ac:dyDescent="0.25">
      <c r="A21" s="226"/>
      <c r="B21" s="326"/>
      <c r="C21" s="226"/>
      <c r="D21" s="26" t="s">
        <v>193</v>
      </c>
      <c r="E21" s="178">
        <v>22599.909290000003</v>
      </c>
      <c r="F21" s="339">
        <v>461.22261569387757</v>
      </c>
      <c r="G21" s="178">
        <v>26737.92784</v>
      </c>
      <c r="H21" s="339">
        <v>486.14408292727273</v>
      </c>
      <c r="I21" s="178">
        <v>11486.48292</v>
      </c>
      <c r="J21" s="339">
        <v>159.53442655555557</v>
      </c>
      <c r="K21" s="178">
        <v>9394.7082799999989</v>
      </c>
      <c r="L21" s="339">
        <v>125.2627908</v>
      </c>
      <c r="M21" s="178">
        <v>16940.39</v>
      </c>
      <c r="N21" s="339">
        <v>157</v>
      </c>
    </row>
    <row r="22" spans="1:14" x14ac:dyDescent="0.25">
      <c r="A22" s="226"/>
      <c r="B22" s="326"/>
      <c r="C22" s="226"/>
      <c r="D22" s="26" t="s">
        <v>194</v>
      </c>
      <c r="E22" s="178">
        <v>13647.771439999999</v>
      </c>
      <c r="F22" s="339">
        <v>267.60325166666667</v>
      </c>
      <c r="G22" s="178">
        <v>13939.59736</v>
      </c>
      <c r="H22" s="339">
        <v>263.0113328113207</v>
      </c>
      <c r="I22" s="178">
        <v>25801.036400000001</v>
      </c>
      <c r="J22" s="339">
        <v>348.66261140540541</v>
      </c>
      <c r="K22" s="178">
        <v>26357.7</v>
      </c>
      <c r="L22" s="339">
        <v>321.43537841463416</v>
      </c>
      <c r="M22" s="178">
        <v>26629.42</v>
      </c>
      <c r="N22" s="339">
        <v>293</v>
      </c>
    </row>
    <row r="23" spans="1:14" x14ac:dyDescent="0.25">
      <c r="A23" s="226"/>
      <c r="B23" s="326"/>
      <c r="C23" s="226"/>
      <c r="D23" s="26" t="s">
        <v>195</v>
      </c>
      <c r="E23" s="178">
        <v>25215.022930000003</v>
      </c>
      <c r="F23" s="339">
        <v>504.30045860000007</v>
      </c>
      <c r="G23" s="178">
        <v>19746.881239999999</v>
      </c>
      <c r="H23" s="339">
        <v>365.68294544444444</v>
      </c>
      <c r="I23" s="178">
        <v>21349.067080000001</v>
      </c>
      <c r="J23" s="339">
        <v>296.51479133333333</v>
      </c>
      <c r="K23" s="178">
        <v>30337.393400000001</v>
      </c>
      <c r="L23" s="339">
        <v>356.91052270588233</v>
      </c>
      <c r="M23" s="178">
        <v>28387.25</v>
      </c>
      <c r="N23" s="339">
        <v>273</v>
      </c>
    </row>
    <row r="24" spans="1:14" x14ac:dyDescent="0.25">
      <c r="A24" s="226"/>
      <c r="B24" s="326"/>
      <c r="C24" s="226"/>
      <c r="D24" s="26" t="s">
        <v>196</v>
      </c>
      <c r="E24" s="178">
        <v>13283.08772</v>
      </c>
      <c r="F24" s="339">
        <v>603.77661263636355</v>
      </c>
      <c r="G24" s="178">
        <v>15736.70796</v>
      </c>
      <c r="H24" s="339">
        <v>655.69634716666667</v>
      </c>
      <c r="I24" s="178">
        <v>7870.8451840000007</v>
      </c>
      <c r="J24" s="339">
        <v>231.49544658823532</v>
      </c>
      <c r="K24" s="178">
        <v>8586.42814</v>
      </c>
      <c r="L24" s="339">
        <v>252.54200411764705</v>
      </c>
      <c r="M24" s="178">
        <v>8320.7129999999997</v>
      </c>
      <c r="N24" s="339">
        <v>238</v>
      </c>
    </row>
    <row r="25" spans="1:14" x14ac:dyDescent="0.25">
      <c r="A25" s="226"/>
      <c r="B25" s="326"/>
      <c r="C25" s="226"/>
      <c r="D25" s="26" t="s">
        <v>197</v>
      </c>
      <c r="E25" s="178">
        <v>9322.334648</v>
      </c>
      <c r="F25" s="339">
        <v>621.48897653333336</v>
      </c>
      <c r="G25" s="178">
        <v>9383.4749520000005</v>
      </c>
      <c r="H25" s="339">
        <v>670.24821085714291</v>
      </c>
      <c r="I25" s="178">
        <v>13514.61268</v>
      </c>
      <c r="J25" s="339">
        <v>540.58463344000006</v>
      </c>
      <c r="K25" s="178">
        <v>16224.838100000001</v>
      </c>
      <c r="L25" s="339">
        <v>559.47703379310337</v>
      </c>
      <c r="M25" s="178">
        <v>24242.61</v>
      </c>
      <c r="N25" s="339">
        <v>782</v>
      </c>
    </row>
    <row r="26" spans="1:14" x14ac:dyDescent="0.25">
      <c r="A26" s="226"/>
      <c r="B26" s="326"/>
      <c r="C26" s="226"/>
      <c r="D26" s="26" t="s">
        <v>375</v>
      </c>
      <c r="E26" s="178">
        <v>2170.1943449999999</v>
      </c>
      <c r="F26" s="339">
        <v>180.84952874999999</v>
      </c>
      <c r="G26" s="178">
        <v>2848.1437719999999</v>
      </c>
      <c r="H26" s="339">
        <v>237.34531433333333</v>
      </c>
      <c r="I26" s="178">
        <v>8699.0090400000008</v>
      </c>
      <c r="J26" s="339">
        <v>511.70641411764711</v>
      </c>
      <c r="K26" s="178">
        <v>11383.601200000001</v>
      </c>
      <c r="L26" s="339">
        <v>632.42217444444441</v>
      </c>
      <c r="M26" s="178">
        <v>9214.5470000000005</v>
      </c>
      <c r="N26" s="339">
        <v>329</v>
      </c>
    </row>
    <row r="27" spans="1:14" x14ac:dyDescent="0.25">
      <c r="A27" s="226"/>
      <c r="B27" s="326"/>
      <c r="C27" s="226"/>
      <c r="D27" s="26" t="s">
        <v>376</v>
      </c>
      <c r="E27" s="178">
        <v>820.87354900000003</v>
      </c>
      <c r="F27" s="339">
        <v>273.62451633333336</v>
      </c>
      <c r="G27" s="178">
        <v>908.93005599999992</v>
      </c>
      <c r="H27" s="339">
        <v>227.23251399999998</v>
      </c>
      <c r="I27" s="178">
        <v>27493.536080000002</v>
      </c>
      <c r="J27" s="339">
        <v>2749.3532924000001</v>
      </c>
      <c r="K27" s="178">
        <v>22752.895700000001</v>
      </c>
      <c r="L27" s="339">
        <v>2275.2897760000001</v>
      </c>
      <c r="M27" s="178">
        <v>1361.259</v>
      </c>
      <c r="N27" s="339">
        <v>272</v>
      </c>
    </row>
    <row r="28" spans="1:14" x14ac:dyDescent="0.25">
      <c r="A28" s="226"/>
      <c r="B28" s="326"/>
      <c r="C28" s="226"/>
      <c r="D28" s="26" t="s">
        <v>377</v>
      </c>
      <c r="E28" s="178">
        <v>2193.749918</v>
      </c>
      <c r="F28" s="339">
        <v>274.21873975</v>
      </c>
      <c r="G28" s="178">
        <v>2578.2350729999998</v>
      </c>
      <c r="H28" s="339">
        <v>322.27938412499998</v>
      </c>
      <c r="I28" s="178">
        <v>2533.4853119999998</v>
      </c>
      <c r="J28" s="339">
        <v>281.49836799999997</v>
      </c>
      <c r="K28" s="178">
        <v>2390.28289</v>
      </c>
      <c r="L28" s="339">
        <v>265.58698777777778</v>
      </c>
      <c r="M28" s="178">
        <v>29018.31</v>
      </c>
      <c r="N28" s="339">
        <v>5804</v>
      </c>
    </row>
    <row r="29" spans="1:14" x14ac:dyDescent="0.25">
      <c r="A29" s="226"/>
      <c r="B29" s="326"/>
      <c r="C29" s="226"/>
      <c r="D29" s="26" t="s">
        <v>378</v>
      </c>
      <c r="E29" s="178">
        <v>4350.6301459999995</v>
      </c>
      <c r="F29" s="339">
        <v>362.55251216666665</v>
      </c>
      <c r="G29" s="178">
        <v>5059.6139510000003</v>
      </c>
      <c r="H29" s="339">
        <v>361.40099650000002</v>
      </c>
      <c r="I29" s="178">
        <v>1036.6681520000002</v>
      </c>
      <c r="J29" s="339">
        <v>148.09545028571432</v>
      </c>
      <c r="K29" s="178">
        <v>1171.04511</v>
      </c>
      <c r="L29" s="339">
        <v>167.29215857142859</v>
      </c>
      <c r="M29" s="178">
        <v>1340.18</v>
      </c>
      <c r="N29" s="339">
        <v>191</v>
      </c>
    </row>
    <row r="30" spans="1:14" x14ac:dyDescent="0.25">
      <c r="B30" s="326"/>
      <c r="D30" s="26" t="s">
        <v>379</v>
      </c>
      <c r="E30" s="178">
        <v>6942.9785179999999</v>
      </c>
      <c r="F30" s="339">
        <v>210.39328842424243</v>
      </c>
      <c r="G30" s="178">
        <v>9572.8109700000005</v>
      </c>
      <c r="H30" s="339">
        <v>290.08518090909092</v>
      </c>
      <c r="I30" s="178">
        <v>18245.64604</v>
      </c>
      <c r="J30" s="339">
        <v>331.73911454545458</v>
      </c>
      <c r="K30" s="178">
        <v>21538.536</v>
      </c>
      <c r="L30" s="339">
        <v>377.86901649122808</v>
      </c>
      <c r="M30" s="178">
        <v>18721.72</v>
      </c>
      <c r="N30" s="339">
        <v>323</v>
      </c>
    </row>
    <row r="31" spans="1:14" x14ac:dyDescent="0.25">
      <c r="D31" s="25" t="s">
        <v>8</v>
      </c>
      <c r="E31" s="179">
        <f>SUM(E20:E30)</f>
        <v>111877.698974</v>
      </c>
      <c r="F31" s="189" t="s">
        <v>130</v>
      </c>
      <c r="G31" s="179">
        <f t="shared" ref="G31:M31" si="0">SUM(G20:G30)</f>
        <v>118941.85359400001</v>
      </c>
      <c r="H31" s="189" t="s">
        <v>130</v>
      </c>
      <c r="I31" s="179">
        <f t="shared" si="0"/>
        <v>153566.96660800002</v>
      </c>
      <c r="J31" s="189" t="s">
        <v>130</v>
      </c>
      <c r="K31" s="179">
        <f t="shared" si="0"/>
        <v>166907.15752000001</v>
      </c>
      <c r="L31" s="189" t="s">
        <v>130</v>
      </c>
      <c r="M31" s="179">
        <f t="shared" si="0"/>
        <v>188429.37899999999</v>
      </c>
      <c r="N31" s="189" t="s">
        <v>130</v>
      </c>
    </row>
    <row r="33" spans="5:15" x14ac:dyDescent="0.25">
      <c r="F33" s="409"/>
      <c r="G33" s="409"/>
      <c r="H33" s="409"/>
      <c r="I33" s="409"/>
      <c r="J33" s="409"/>
      <c r="K33" s="409"/>
      <c r="L33" s="409"/>
      <c r="M33" s="409"/>
      <c r="N33" s="409"/>
      <c r="O33" s="409"/>
    </row>
    <row r="34" spans="5:15" x14ac:dyDescent="0.25">
      <c r="J34" s="409"/>
      <c r="K34" s="409"/>
      <c r="L34" s="409"/>
      <c r="M34" s="409"/>
      <c r="N34" s="409"/>
      <c r="O34" s="409"/>
    </row>
    <row r="35" spans="5:15" x14ac:dyDescent="0.25">
      <c r="J35" s="409"/>
      <c r="K35" s="409"/>
      <c r="L35" s="409"/>
      <c r="M35" s="409"/>
      <c r="N35" s="409"/>
      <c r="O35" s="409"/>
    </row>
    <row r="36" spans="5:15" x14ac:dyDescent="0.25">
      <c r="J36" s="409"/>
      <c r="L36"/>
    </row>
    <row r="37" spans="5:15" x14ac:dyDescent="0.25">
      <c r="J37" s="409"/>
      <c r="L37"/>
    </row>
    <row r="38" spans="5:15" x14ac:dyDescent="0.25">
      <c r="J38" s="409"/>
      <c r="L38"/>
    </row>
    <row r="39" spans="5:15" x14ac:dyDescent="0.25">
      <c r="J39" s="409"/>
      <c r="L39"/>
    </row>
    <row r="40" spans="5:15" x14ac:dyDescent="0.25">
      <c r="J40" s="409"/>
      <c r="L40"/>
    </row>
    <row r="41" spans="5:15" x14ac:dyDescent="0.25">
      <c r="J41" s="409"/>
      <c r="L41"/>
    </row>
    <row r="42" spans="5:15" x14ac:dyDescent="0.25">
      <c r="F42" s="409"/>
      <c r="G42" s="409"/>
      <c r="H42" s="409"/>
      <c r="I42" s="409"/>
      <c r="J42" s="409"/>
      <c r="K42" s="409"/>
      <c r="L42" s="409"/>
      <c r="M42" s="409"/>
      <c r="N42" s="409"/>
      <c r="O42" s="409"/>
    </row>
    <row r="43" spans="5:15" x14ac:dyDescent="0.25">
      <c r="E43" s="409"/>
      <c r="F43" s="409"/>
      <c r="G43" s="409"/>
      <c r="H43" s="409"/>
      <c r="I43" s="409"/>
      <c r="J43" s="409"/>
      <c r="K43" s="409"/>
      <c r="L43" s="409"/>
      <c r="M43" s="409"/>
      <c r="N43" s="409"/>
      <c r="O43" s="409"/>
    </row>
    <row r="44" spans="5:15" x14ac:dyDescent="0.25">
      <c r="E44" s="409"/>
      <c r="F44" s="409"/>
      <c r="G44" s="409"/>
      <c r="H44" s="409"/>
      <c r="I44" s="409"/>
      <c r="J44" s="409"/>
      <c r="K44" s="409"/>
      <c r="L44" s="409"/>
      <c r="M44" s="409"/>
      <c r="N44" s="409"/>
    </row>
    <row r="45" spans="5:15" x14ac:dyDescent="0.25">
      <c r="E45" s="409"/>
      <c r="F45" s="409"/>
      <c r="G45" s="409"/>
      <c r="H45" s="409"/>
      <c r="I45" s="409"/>
      <c r="J45" s="409"/>
      <c r="K45" s="409"/>
      <c r="L45" s="409"/>
      <c r="M45" s="409"/>
      <c r="N45" s="409"/>
    </row>
    <row r="46" spans="5:15" x14ac:dyDescent="0.25">
      <c r="E46" s="409"/>
      <c r="F46" s="409"/>
      <c r="G46" s="409"/>
      <c r="H46" s="409"/>
      <c r="I46" s="409"/>
      <c r="J46" s="409"/>
      <c r="K46" s="409"/>
      <c r="L46" s="409"/>
      <c r="M46" s="409"/>
      <c r="N46" s="409"/>
    </row>
    <row r="47" spans="5:15" x14ac:dyDescent="0.25">
      <c r="E47" s="409"/>
      <c r="F47" s="409"/>
      <c r="G47" s="409"/>
      <c r="H47" s="409"/>
      <c r="I47" s="409"/>
      <c r="J47" s="409"/>
      <c r="K47" s="409"/>
      <c r="L47" s="409"/>
      <c r="M47" s="409"/>
      <c r="N47" s="409"/>
    </row>
    <row r="48" spans="5:15" x14ac:dyDescent="0.25">
      <c r="E48" s="409"/>
      <c r="F48" s="409"/>
      <c r="G48" s="409"/>
      <c r="H48" s="409"/>
      <c r="I48" s="409"/>
      <c r="J48" s="409"/>
      <c r="K48" s="409"/>
      <c r="L48" s="409"/>
      <c r="M48" s="409"/>
      <c r="N48" s="409"/>
    </row>
    <row r="49" spans="5:14" x14ac:dyDescent="0.25">
      <c r="E49" s="409"/>
      <c r="F49" s="409"/>
      <c r="G49" s="409"/>
      <c r="H49" s="409"/>
      <c r="I49" s="409"/>
      <c r="J49" s="409"/>
      <c r="K49" s="409"/>
      <c r="L49" s="409"/>
      <c r="M49" s="409"/>
      <c r="N49" s="409"/>
    </row>
    <row r="50" spans="5:14" x14ac:dyDescent="0.25">
      <c r="E50" s="409"/>
      <c r="F50" s="409"/>
      <c r="G50" s="409"/>
      <c r="H50" s="409"/>
      <c r="I50" s="409"/>
      <c r="J50" s="409"/>
      <c r="K50" s="409"/>
      <c r="L50" s="409"/>
      <c r="M50" s="409"/>
      <c r="N50" s="409"/>
    </row>
  </sheetData>
  <sheetProtection password="C69F" sheet="1" objects="1" scenarios="1"/>
  <mergeCells count="7">
    <mergeCell ref="D8:I8"/>
    <mergeCell ref="M18:N18"/>
    <mergeCell ref="E17:N17"/>
    <mergeCell ref="E18:F18"/>
    <mergeCell ref="G18:H18"/>
    <mergeCell ref="I18:J18"/>
    <mergeCell ref="K18:L18"/>
  </mergeCells>
  <hyperlinks>
    <hyperlink ref="A1" location="ÍNDICE!A1" display="ÍNDICE"/>
  </hyperlinks>
  <pageMargins left="0.7" right="0.7" top="0.75" bottom="0.75" header="0.3" footer="0.3"/>
  <ignoredErrors>
    <ignoredError sqref="M31 I31 E31 G31 K31" formulaRange="1"/>
  </ignoredErrors>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N26"/>
  <sheetViews>
    <sheetView workbookViewId="0">
      <selection activeCell="E15" sqref="E15"/>
    </sheetView>
  </sheetViews>
  <sheetFormatPr baseColWidth="10" defaultRowHeight="15" x14ac:dyDescent="0.25"/>
  <cols>
    <col min="2" max="2" width="14" customWidth="1"/>
    <col min="3" max="3" width="14.7109375" customWidth="1"/>
    <col min="5" max="5" width="15.28515625" bestFit="1" customWidth="1"/>
    <col min="6" max="6" width="17" customWidth="1"/>
    <col min="7" max="7" width="15.140625" bestFit="1" customWidth="1"/>
    <col min="9" max="9" width="15.140625" bestFit="1" customWidth="1"/>
    <col min="10" max="10" width="10.85546875" bestFit="1" customWidth="1"/>
    <col min="11" max="11" width="15.140625" bestFit="1" customWidth="1"/>
    <col min="13" max="13" width="15.140625" bestFit="1" customWidth="1"/>
  </cols>
  <sheetData>
    <row r="1" spans="1:14" s="72" customFormat="1" x14ac:dyDescent="0.25">
      <c r="A1" s="78" t="s">
        <v>161</v>
      </c>
    </row>
    <row r="2" spans="1:14" x14ac:dyDescent="0.25">
      <c r="A2" s="1" t="s">
        <v>669</v>
      </c>
    </row>
    <row r="3" spans="1:14" s="47" customFormat="1" x14ac:dyDescent="0.25">
      <c r="A3" s="1"/>
    </row>
    <row r="4" spans="1:14" s="49" customFormat="1" x14ac:dyDescent="0.25">
      <c r="A4" s="77" t="s">
        <v>105</v>
      </c>
      <c r="B4" s="49" t="s">
        <v>354</v>
      </c>
    </row>
    <row r="5" spans="1:14" s="32" customFormat="1" x14ac:dyDescent="0.25"/>
    <row r="6" spans="1:14" x14ac:dyDescent="0.25">
      <c r="B6" s="473" t="s">
        <v>355</v>
      </c>
      <c r="C6" s="474"/>
      <c r="D6" s="474"/>
      <c r="E6" s="474"/>
      <c r="F6" s="474"/>
      <c r="G6" s="474"/>
      <c r="H6" s="474"/>
      <c r="I6" s="474"/>
      <c r="J6" s="474"/>
      <c r="K6" s="474"/>
      <c r="L6" s="474"/>
      <c r="M6" s="474"/>
      <c r="N6" s="475"/>
    </row>
    <row r="7" spans="1:14" x14ac:dyDescent="0.25">
      <c r="B7" s="190"/>
      <c r="C7" s="473" t="s">
        <v>353</v>
      </c>
      <c r="D7" s="474"/>
      <c r="E7" s="474"/>
      <c r="F7" s="475"/>
      <c r="G7" s="473" t="s">
        <v>352</v>
      </c>
      <c r="H7" s="474"/>
      <c r="I7" s="474"/>
      <c r="J7" s="475"/>
      <c r="K7" s="474">
        <v>2013</v>
      </c>
      <c r="L7" s="474"/>
      <c r="M7" s="474"/>
      <c r="N7" s="475"/>
    </row>
    <row r="8" spans="1:14" s="30" customFormat="1" x14ac:dyDescent="0.25">
      <c r="B8" s="205"/>
      <c r="C8" s="476" t="s">
        <v>3</v>
      </c>
      <c r="D8" s="487"/>
      <c r="E8" s="513" t="s">
        <v>4</v>
      </c>
      <c r="F8" s="514"/>
      <c r="G8" s="476" t="s">
        <v>16</v>
      </c>
      <c r="H8" s="487"/>
      <c r="I8" s="513" t="s">
        <v>4</v>
      </c>
      <c r="J8" s="514"/>
      <c r="K8" s="476" t="s">
        <v>16</v>
      </c>
      <c r="L8" s="487"/>
      <c r="M8" s="513" t="s">
        <v>4</v>
      </c>
      <c r="N8" s="514"/>
    </row>
    <row r="9" spans="1:14" ht="15.75" thickBot="1" x14ac:dyDescent="0.3">
      <c r="B9" s="191"/>
      <c r="C9" s="207" t="s">
        <v>15</v>
      </c>
      <c r="D9" s="208" t="s">
        <v>14</v>
      </c>
      <c r="E9" s="161" t="s">
        <v>15</v>
      </c>
      <c r="F9" s="208" t="s">
        <v>14</v>
      </c>
      <c r="G9" s="207" t="s">
        <v>15</v>
      </c>
      <c r="H9" s="208" t="s">
        <v>14</v>
      </c>
      <c r="I9" s="161" t="s">
        <v>15</v>
      </c>
      <c r="J9" s="208" t="s">
        <v>14</v>
      </c>
      <c r="K9" s="207" t="s">
        <v>15</v>
      </c>
      <c r="L9" s="208" t="s">
        <v>14</v>
      </c>
      <c r="M9" s="161" t="s">
        <v>15</v>
      </c>
      <c r="N9" s="208" t="s">
        <v>14</v>
      </c>
    </row>
    <row r="10" spans="1:14" ht="15.75" thickTop="1" x14ac:dyDescent="0.25">
      <c r="B10" s="206" t="s">
        <v>5</v>
      </c>
      <c r="C10" s="203">
        <v>183</v>
      </c>
      <c r="D10" s="204">
        <v>4933</v>
      </c>
      <c r="E10" s="60">
        <v>20</v>
      </c>
      <c r="F10" s="204">
        <v>59</v>
      </c>
      <c r="G10" s="203">
        <v>205</v>
      </c>
      <c r="H10" s="204">
        <v>6756</v>
      </c>
      <c r="I10" s="60">
        <v>0</v>
      </c>
      <c r="J10" s="204">
        <v>0</v>
      </c>
      <c r="K10" s="203">
        <v>270</v>
      </c>
      <c r="L10" s="204">
        <v>15672</v>
      </c>
      <c r="M10" s="60">
        <v>2.2395860000000001</v>
      </c>
      <c r="N10" s="204">
        <v>130</v>
      </c>
    </row>
    <row r="11" spans="1:14" x14ac:dyDescent="0.25">
      <c r="B11" s="192" t="s">
        <v>53</v>
      </c>
      <c r="C11" s="178">
        <v>91</v>
      </c>
      <c r="D11" s="185">
        <v>1810</v>
      </c>
      <c r="E11" s="70">
        <v>17</v>
      </c>
      <c r="F11" s="185">
        <v>219</v>
      </c>
      <c r="G11" s="178">
        <v>50</v>
      </c>
      <c r="H11" s="185">
        <v>802</v>
      </c>
      <c r="I11" s="70">
        <v>65</v>
      </c>
      <c r="J11" s="185">
        <v>839</v>
      </c>
      <c r="K11" s="178">
        <v>33</v>
      </c>
      <c r="L11" s="185">
        <v>1238</v>
      </c>
      <c r="M11" s="70">
        <v>10.683199999999999</v>
      </c>
      <c r="N11" s="185">
        <v>523</v>
      </c>
    </row>
    <row r="12" spans="1:14" x14ac:dyDescent="0.25">
      <c r="B12" s="192" t="s">
        <v>6</v>
      </c>
      <c r="C12" s="178">
        <v>108</v>
      </c>
      <c r="D12" s="185">
        <v>1509</v>
      </c>
      <c r="E12" s="70">
        <v>203</v>
      </c>
      <c r="F12" s="185">
        <v>1016</v>
      </c>
      <c r="G12" s="178">
        <v>82</v>
      </c>
      <c r="H12" s="185">
        <v>1152</v>
      </c>
      <c r="I12" s="70">
        <v>78</v>
      </c>
      <c r="J12" s="185">
        <v>313</v>
      </c>
      <c r="K12" s="178">
        <v>80</v>
      </c>
      <c r="L12" s="185">
        <v>1913</v>
      </c>
      <c r="M12" s="70">
        <v>5.836875</v>
      </c>
      <c r="N12" s="185">
        <v>140</v>
      </c>
    </row>
    <row r="13" spans="1:14" x14ac:dyDescent="0.25">
      <c r="B13" s="193" t="s">
        <v>7</v>
      </c>
      <c r="C13" s="186">
        <v>148</v>
      </c>
      <c r="D13" s="187">
        <v>16119</v>
      </c>
      <c r="E13" s="62">
        <v>179</v>
      </c>
      <c r="F13" s="187">
        <v>4659</v>
      </c>
      <c r="G13" s="186">
        <v>559</v>
      </c>
      <c r="H13" s="187">
        <v>111786</v>
      </c>
      <c r="I13" s="62">
        <v>101</v>
      </c>
      <c r="J13" s="187">
        <v>3029</v>
      </c>
      <c r="K13" s="186">
        <v>301</v>
      </c>
      <c r="L13" s="187">
        <v>72448</v>
      </c>
      <c r="M13" s="62">
        <v>15.750260000000001</v>
      </c>
      <c r="N13" s="187">
        <v>3938</v>
      </c>
    </row>
    <row r="14" spans="1:14" x14ac:dyDescent="0.25">
      <c r="B14" s="182" t="s">
        <v>8</v>
      </c>
      <c r="C14" s="171"/>
      <c r="D14" s="189">
        <v>24370</v>
      </c>
      <c r="E14" s="68"/>
      <c r="F14" s="189">
        <v>5954</v>
      </c>
      <c r="G14" s="171"/>
      <c r="H14" s="189">
        <v>120496</v>
      </c>
      <c r="I14" s="68"/>
      <c r="J14" s="189">
        <v>4181</v>
      </c>
      <c r="K14" s="171"/>
      <c r="L14" s="189">
        <v>91271</v>
      </c>
      <c r="M14" s="68"/>
      <c r="N14" s="189">
        <v>4731.0229999999992</v>
      </c>
    </row>
    <row r="15" spans="1:14" x14ac:dyDescent="0.25">
      <c r="B15" s="19" t="s">
        <v>568</v>
      </c>
    </row>
    <row r="16" spans="1:14" s="85" customFormat="1" x14ac:dyDescent="0.25">
      <c r="B16" s="19"/>
    </row>
    <row r="17" spans="2:13" s="85" customFormat="1" x14ac:dyDescent="0.25">
      <c r="B17" s="19"/>
    </row>
    <row r="18" spans="2:13" s="85" customFormat="1" x14ac:dyDescent="0.25">
      <c r="B18" s="511" t="s">
        <v>569</v>
      </c>
      <c r="C18" s="511"/>
      <c r="D18" s="511"/>
      <c r="E18" s="511"/>
      <c r="F18" s="511"/>
      <c r="G18" s="511"/>
    </row>
    <row r="19" spans="2:13" ht="15" customHeight="1" x14ac:dyDescent="0.25">
      <c r="B19" s="512"/>
      <c r="C19" s="512"/>
      <c r="D19" s="512"/>
      <c r="E19" s="512"/>
      <c r="F19" s="512"/>
      <c r="G19" s="512"/>
      <c r="I19" s="202"/>
      <c r="J19" s="202"/>
      <c r="K19" s="202"/>
      <c r="L19" s="202"/>
      <c r="M19" s="202"/>
    </row>
    <row r="20" spans="2:13" x14ac:dyDescent="0.25">
      <c r="B20" s="20"/>
      <c r="C20" s="474" t="s">
        <v>356</v>
      </c>
      <c r="D20" s="474"/>
      <c r="E20" s="474"/>
      <c r="F20" s="474"/>
      <c r="G20" s="474"/>
      <c r="H20" s="474"/>
      <c r="I20" s="202"/>
      <c r="J20" s="202"/>
      <c r="K20" s="202"/>
      <c r="L20" s="202"/>
      <c r="M20" s="202"/>
    </row>
    <row r="21" spans="2:13" ht="15.75" thickBot="1" x14ac:dyDescent="0.3">
      <c r="B21" s="7"/>
      <c r="C21" s="15" t="s">
        <v>17</v>
      </c>
      <c r="D21" s="15" t="s">
        <v>18</v>
      </c>
      <c r="E21" s="15" t="s">
        <v>19</v>
      </c>
      <c r="F21" s="15" t="s">
        <v>20</v>
      </c>
      <c r="G21" s="15" t="s">
        <v>21</v>
      </c>
      <c r="H21" s="69" t="s">
        <v>8</v>
      </c>
      <c r="I21" s="202"/>
      <c r="J21" s="202"/>
      <c r="K21" s="202"/>
      <c r="L21" s="202"/>
      <c r="M21" s="202"/>
    </row>
    <row r="22" spans="2:13" ht="15.75" thickTop="1" x14ac:dyDescent="0.25">
      <c r="B22" s="11" t="s">
        <v>5</v>
      </c>
      <c r="C22" s="27">
        <v>19.422000000000001</v>
      </c>
      <c r="D22" s="27">
        <v>0</v>
      </c>
      <c r="E22" s="27">
        <v>0</v>
      </c>
      <c r="F22" s="27">
        <v>1.175</v>
      </c>
      <c r="G22" s="27">
        <v>109.29900000000001</v>
      </c>
      <c r="H22" s="66">
        <v>129.89600000000002</v>
      </c>
      <c r="I22" s="202"/>
      <c r="J22" s="202"/>
      <c r="K22" s="202"/>
      <c r="L22" s="202"/>
      <c r="M22" s="202"/>
    </row>
    <row r="23" spans="2:13" x14ac:dyDescent="0.25">
      <c r="B23" s="11" t="s">
        <v>53</v>
      </c>
      <c r="C23" s="27">
        <v>508.59699999999998</v>
      </c>
      <c r="D23" s="27">
        <v>0</v>
      </c>
      <c r="E23" s="27">
        <v>0</v>
      </c>
      <c r="F23" s="27">
        <v>2E-3</v>
      </c>
      <c r="G23" s="27">
        <v>14.878</v>
      </c>
      <c r="H23" s="66">
        <v>523.47699999999998</v>
      </c>
      <c r="I23" s="202"/>
      <c r="J23" s="202"/>
      <c r="K23" s="202"/>
      <c r="L23" s="202"/>
      <c r="M23" s="202"/>
    </row>
    <row r="24" spans="2:13" x14ac:dyDescent="0.25">
      <c r="B24" s="11" t="s">
        <v>6</v>
      </c>
      <c r="C24" s="27">
        <v>82.67</v>
      </c>
      <c r="D24" s="27">
        <v>0</v>
      </c>
      <c r="E24" s="27">
        <v>0</v>
      </c>
      <c r="F24" s="27">
        <v>0</v>
      </c>
      <c r="G24" s="27">
        <v>57.414999999999999</v>
      </c>
      <c r="H24" s="66">
        <v>140.08500000000001</v>
      </c>
      <c r="I24" s="202"/>
      <c r="J24" s="202"/>
      <c r="K24" s="202"/>
      <c r="L24" s="202"/>
      <c r="M24" s="202"/>
    </row>
    <row r="25" spans="2:13" x14ac:dyDescent="0.25">
      <c r="B25" s="11" t="s">
        <v>7</v>
      </c>
      <c r="C25" s="27">
        <v>1405.5329999999999</v>
      </c>
      <c r="D25" s="27">
        <v>4.3310000000000004</v>
      </c>
      <c r="E25" s="27">
        <v>358.48500000000001</v>
      </c>
      <c r="F25" s="27">
        <v>1156.1959999999999</v>
      </c>
      <c r="G25" s="27">
        <v>1013.02</v>
      </c>
      <c r="H25" s="66">
        <v>3937.5649999999996</v>
      </c>
      <c r="I25" s="202"/>
      <c r="J25" s="202"/>
      <c r="K25" s="202"/>
      <c r="L25" s="202"/>
      <c r="M25" s="202"/>
    </row>
    <row r="26" spans="2:13" x14ac:dyDescent="0.25">
      <c r="B26" s="25" t="s">
        <v>8</v>
      </c>
      <c r="C26" s="29">
        <v>2016.2219999999998</v>
      </c>
      <c r="D26" s="29">
        <v>4.3310000000000004</v>
      </c>
      <c r="E26" s="29">
        <v>358.48500000000001</v>
      </c>
      <c r="F26" s="29">
        <v>1157.3729999999998</v>
      </c>
      <c r="G26" s="29">
        <v>1194.6120000000001</v>
      </c>
      <c r="H26" s="71">
        <v>4731.0229999999992</v>
      </c>
      <c r="I26" s="202"/>
      <c r="J26" s="202"/>
      <c r="K26" s="202"/>
      <c r="L26" s="202"/>
      <c r="M26" s="202"/>
    </row>
  </sheetData>
  <sheetProtection password="C69F" sheet="1" objects="1" scenarios="1"/>
  <mergeCells count="12">
    <mergeCell ref="B18:G19"/>
    <mergeCell ref="C20:H20"/>
    <mergeCell ref="B6:N6"/>
    <mergeCell ref="M8:N8"/>
    <mergeCell ref="C7:F7"/>
    <mergeCell ref="G7:J7"/>
    <mergeCell ref="K7:N7"/>
    <mergeCell ref="C8:D8"/>
    <mergeCell ref="E8:F8"/>
    <mergeCell ref="G8:H8"/>
    <mergeCell ref="I8:J8"/>
    <mergeCell ref="K8:L8"/>
  </mergeCells>
  <hyperlinks>
    <hyperlink ref="A1" location="ÍNDICE!A1" display="ÍNDICE"/>
  </hyperlink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M30"/>
  <sheetViews>
    <sheetView workbookViewId="0"/>
  </sheetViews>
  <sheetFormatPr baseColWidth="10" defaultRowHeight="15" x14ac:dyDescent="0.25"/>
  <cols>
    <col min="2" max="2" width="5.42578125" style="85" customWidth="1"/>
    <col min="3" max="3" width="57.7109375" customWidth="1"/>
    <col min="4" max="4" width="22.28515625" customWidth="1"/>
    <col min="5" max="5" width="15.42578125" style="226" customWidth="1"/>
    <col min="6" max="6" width="22.28515625" style="214" customWidth="1"/>
    <col min="7" max="7" width="19.140625" style="226" customWidth="1"/>
    <col min="8" max="8" width="21.7109375" style="214" customWidth="1"/>
  </cols>
  <sheetData>
    <row r="1" spans="1:13" s="72" customFormat="1" x14ac:dyDescent="0.25">
      <c r="A1" s="78" t="s">
        <v>161</v>
      </c>
      <c r="B1" s="78"/>
      <c r="E1" s="226"/>
      <c r="F1" s="214"/>
      <c r="G1" s="226"/>
      <c r="H1" s="214"/>
    </row>
    <row r="2" spans="1:13" x14ac:dyDescent="0.25">
      <c r="A2" s="1" t="s">
        <v>372</v>
      </c>
      <c r="B2" s="1"/>
    </row>
    <row r="3" spans="1:13" s="47" customFormat="1" x14ac:dyDescent="0.25">
      <c r="A3" s="1"/>
      <c r="B3" s="1"/>
      <c r="E3" s="226"/>
      <c r="F3" s="214"/>
      <c r="G3" s="226"/>
      <c r="H3" s="214"/>
    </row>
    <row r="4" spans="1:13" s="49" customFormat="1" x14ac:dyDescent="0.25">
      <c r="A4" s="77" t="s">
        <v>105</v>
      </c>
      <c r="B4" s="49" t="s">
        <v>366</v>
      </c>
      <c r="E4" s="226"/>
      <c r="F4" s="214"/>
      <c r="G4" s="226"/>
      <c r="H4" s="214"/>
    </row>
    <row r="6" spans="1:13" ht="15" customHeight="1" x14ac:dyDescent="0.25">
      <c r="B6" s="157"/>
      <c r="C6" s="469" t="s">
        <v>357</v>
      </c>
      <c r="D6" s="471" t="s">
        <v>571</v>
      </c>
      <c r="E6" s="467"/>
      <c r="F6" s="464" t="s">
        <v>570</v>
      </c>
      <c r="G6" s="467"/>
      <c r="H6" s="471" t="s">
        <v>8</v>
      </c>
      <c r="I6" s="467"/>
      <c r="J6" s="201"/>
      <c r="K6" s="201"/>
      <c r="L6" s="201"/>
      <c r="M6" s="201"/>
    </row>
    <row r="7" spans="1:13" s="72" customFormat="1" ht="28.5" customHeight="1" thickBot="1" x14ac:dyDescent="0.3">
      <c r="B7" s="6"/>
      <c r="C7" s="470"/>
      <c r="D7" s="311" t="s">
        <v>381</v>
      </c>
      <c r="E7" s="208" t="s">
        <v>9</v>
      </c>
      <c r="F7" s="227" t="s">
        <v>381</v>
      </c>
      <c r="G7" s="208" t="s">
        <v>9</v>
      </c>
      <c r="H7" s="311" t="s">
        <v>381</v>
      </c>
      <c r="I7" s="208" t="s">
        <v>9</v>
      </c>
      <c r="J7" s="201"/>
      <c r="K7" s="201"/>
      <c r="L7" s="201"/>
      <c r="M7" s="201"/>
    </row>
    <row r="8" spans="1:13" ht="15.75" thickTop="1" x14ac:dyDescent="0.25">
      <c r="B8" s="9" t="s">
        <v>107</v>
      </c>
      <c r="C8" s="33" t="s">
        <v>22</v>
      </c>
      <c r="D8" s="178">
        <v>5226.893</v>
      </c>
      <c r="E8" s="168">
        <v>5.726753792896163E-2</v>
      </c>
      <c r="F8" s="70">
        <v>84.113</v>
      </c>
      <c r="G8" s="24">
        <v>1.7779030032193881E-2</v>
      </c>
      <c r="H8" s="178">
        <v>5311.0060000000003</v>
      </c>
      <c r="I8" s="168">
        <v>5.5321536196597548E-2</v>
      </c>
    </row>
    <row r="9" spans="1:13" x14ac:dyDescent="0.25">
      <c r="B9" s="11" t="s">
        <v>108</v>
      </c>
      <c r="C9" s="33" t="s">
        <v>23</v>
      </c>
      <c r="D9" s="178">
        <v>11331.31</v>
      </c>
      <c r="E9" s="168">
        <v>0.12414951391004603</v>
      </c>
      <c r="F9" s="70">
        <v>280.42500000000001</v>
      </c>
      <c r="G9" s="24">
        <v>5.9273649694791167E-2</v>
      </c>
      <c r="H9" s="178">
        <v>11611.734999999999</v>
      </c>
      <c r="I9" s="168">
        <v>0.12095241807442857</v>
      </c>
    </row>
    <row r="10" spans="1:13" x14ac:dyDescent="0.25">
      <c r="B10" s="11" t="s">
        <v>109</v>
      </c>
      <c r="C10" s="33" t="s">
        <v>24</v>
      </c>
      <c r="D10" s="178">
        <v>7637.1670000000004</v>
      </c>
      <c r="E10" s="168">
        <v>8.3675282972564033E-2</v>
      </c>
      <c r="F10" s="70">
        <v>1154.251</v>
      </c>
      <c r="G10" s="24">
        <v>0.24397492888958686</v>
      </c>
      <c r="H10" s="178">
        <v>8791.4179999999997</v>
      </c>
      <c r="I10" s="168">
        <v>9.1574882255154519E-2</v>
      </c>
    </row>
    <row r="11" spans="1:13" x14ac:dyDescent="0.25">
      <c r="B11" s="11" t="s">
        <v>110</v>
      </c>
      <c r="C11" s="33" t="s">
        <v>25</v>
      </c>
      <c r="D11" s="178">
        <v>330.16800000000001</v>
      </c>
      <c r="E11" s="168">
        <v>3.6174278797996063E-3</v>
      </c>
      <c r="F11" s="70">
        <v>151.19900000000001</v>
      </c>
      <c r="G11" s="24">
        <v>3.1959049871454863E-2</v>
      </c>
      <c r="H11" s="178">
        <v>481.36700000000002</v>
      </c>
      <c r="I11" s="168">
        <v>5.0141087986621691E-3</v>
      </c>
    </row>
    <row r="12" spans="1:13" x14ac:dyDescent="0.25">
      <c r="B12" s="11" t="s">
        <v>111</v>
      </c>
      <c r="C12" s="33" t="s">
        <v>26</v>
      </c>
      <c r="D12" s="178">
        <v>457.21199999999999</v>
      </c>
      <c r="E12" s="168">
        <v>5.0093632204784759E-3</v>
      </c>
      <c r="F12" s="70">
        <v>0</v>
      </c>
      <c r="G12" s="24">
        <v>0</v>
      </c>
      <c r="H12" s="178">
        <v>457.21199999999999</v>
      </c>
      <c r="I12" s="168">
        <v>4.762500778104705E-3</v>
      </c>
    </row>
    <row r="13" spans="1:13" x14ac:dyDescent="0.25">
      <c r="B13" s="11" t="s">
        <v>112</v>
      </c>
      <c r="C13" s="33" t="s">
        <v>27</v>
      </c>
      <c r="D13" s="178">
        <v>53.131999999999998</v>
      </c>
      <c r="E13" s="168">
        <v>5.8213145462162501E-4</v>
      </c>
      <c r="F13" s="70">
        <v>5.2</v>
      </c>
      <c r="G13" s="24">
        <v>1.0991280321401946E-3</v>
      </c>
      <c r="H13" s="178">
        <v>58.332000000000001</v>
      </c>
      <c r="I13" s="168">
        <v>6.0760915152796439E-4</v>
      </c>
    </row>
    <row r="14" spans="1:13" x14ac:dyDescent="0.25">
      <c r="B14" s="11" t="s">
        <v>113</v>
      </c>
      <c r="C14" s="33" t="s">
        <v>28</v>
      </c>
      <c r="D14" s="178">
        <v>10168.709999999999</v>
      </c>
      <c r="E14" s="168">
        <v>0.111411690580544</v>
      </c>
      <c r="F14" s="70">
        <v>88.391000000000005</v>
      </c>
      <c r="G14" s="24">
        <v>1.8683274209404604E-2</v>
      </c>
      <c r="H14" s="178">
        <v>10257.100999999999</v>
      </c>
      <c r="I14" s="168">
        <v>0.10684201528743459</v>
      </c>
    </row>
    <row r="15" spans="1:13" x14ac:dyDescent="0.25">
      <c r="B15" s="11" t="s">
        <v>114</v>
      </c>
      <c r="C15" s="33" t="s">
        <v>29</v>
      </c>
      <c r="D15" s="178">
        <v>1005.191</v>
      </c>
      <c r="E15" s="168">
        <v>1.1013199183214745E-2</v>
      </c>
      <c r="F15" s="70">
        <v>110.02500000000001</v>
      </c>
      <c r="G15" s="24">
        <v>2.3256069564658637E-2</v>
      </c>
      <c r="H15" s="178">
        <v>1115.2160000000001</v>
      </c>
      <c r="I15" s="168">
        <v>1.1616530335500419E-2</v>
      </c>
    </row>
    <row r="16" spans="1:13" x14ac:dyDescent="0.25">
      <c r="B16" s="11" t="s">
        <v>78</v>
      </c>
      <c r="C16" s="33" t="s">
        <v>30</v>
      </c>
      <c r="D16" s="178">
        <v>0</v>
      </c>
      <c r="E16" s="168">
        <v>0</v>
      </c>
      <c r="F16" s="70">
        <v>0</v>
      </c>
      <c r="G16" s="24">
        <v>0</v>
      </c>
      <c r="H16" s="178">
        <v>0</v>
      </c>
      <c r="I16" s="168">
        <v>0</v>
      </c>
    </row>
    <row r="17" spans="2:9" x14ac:dyDescent="0.25">
      <c r="B17" s="11" t="s">
        <v>115</v>
      </c>
      <c r="C17" s="33" t="s">
        <v>31</v>
      </c>
      <c r="D17" s="178">
        <v>1047.442</v>
      </c>
      <c r="E17" s="168">
        <v>1.1476114866592339E-2</v>
      </c>
      <c r="F17" s="70">
        <v>73.835999999999999</v>
      </c>
      <c r="G17" s="24">
        <v>1.5606772573289117E-2</v>
      </c>
      <c r="H17" s="178">
        <v>1121.278</v>
      </c>
      <c r="I17" s="168">
        <v>1.1679674521822891E-2</v>
      </c>
    </row>
    <row r="18" spans="2:9" x14ac:dyDescent="0.25">
      <c r="B18" s="11" t="s">
        <v>116</v>
      </c>
      <c r="C18" s="33" t="s">
        <v>32</v>
      </c>
      <c r="D18" s="178">
        <v>17875.439999999999</v>
      </c>
      <c r="E18" s="168">
        <v>0.19584912838217233</v>
      </c>
      <c r="F18" s="70">
        <v>0</v>
      </c>
      <c r="G18" s="24">
        <v>0</v>
      </c>
      <c r="H18" s="178">
        <v>17875.439999999999</v>
      </c>
      <c r="I18" s="168">
        <v>0.18619764334480277</v>
      </c>
    </row>
    <row r="19" spans="2:9" x14ac:dyDescent="0.25">
      <c r="B19" s="11" t="s">
        <v>117</v>
      </c>
      <c r="C19" s="33" t="s">
        <v>33</v>
      </c>
      <c r="D19" s="178">
        <v>0</v>
      </c>
      <c r="E19" s="168">
        <v>0</v>
      </c>
      <c r="F19" s="70">
        <v>0</v>
      </c>
      <c r="G19" s="24">
        <v>0</v>
      </c>
      <c r="H19" s="178">
        <v>0</v>
      </c>
      <c r="I19" s="168">
        <v>0</v>
      </c>
    </row>
    <row r="20" spans="2:9" x14ac:dyDescent="0.25">
      <c r="B20" s="11" t="s">
        <v>118</v>
      </c>
      <c r="C20" s="33" t="s">
        <v>34</v>
      </c>
      <c r="D20" s="178">
        <v>14591.828</v>
      </c>
      <c r="E20" s="168">
        <v>0.15987280846248131</v>
      </c>
      <c r="F20" s="70">
        <v>2633.9189999999999</v>
      </c>
      <c r="G20" s="24">
        <v>0.55673350140128253</v>
      </c>
      <c r="H20" s="178">
        <v>17225.746999999999</v>
      </c>
      <c r="I20" s="168">
        <v>0.17943018444602238</v>
      </c>
    </row>
    <row r="21" spans="2:9" x14ac:dyDescent="0.25">
      <c r="B21" s="11" t="s">
        <v>119</v>
      </c>
      <c r="C21" s="33" t="s">
        <v>35</v>
      </c>
      <c r="D21" s="178">
        <v>9319.2520000000004</v>
      </c>
      <c r="E21" s="168">
        <v>0.10210475274308305</v>
      </c>
      <c r="F21" s="70">
        <v>0</v>
      </c>
      <c r="G21" s="24">
        <v>0</v>
      </c>
      <c r="H21" s="178">
        <v>9319.2520000000004</v>
      </c>
      <c r="I21" s="168">
        <v>9.7073009678997554E-2</v>
      </c>
    </row>
    <row r="22" spans="2:9" x14ac:dyDescent="0.25">
      <c r="B22" s="11" t="s">
        <v>120</v>
      </c>
      <c r="C22" s="33" t="s">
        <v>36</v>
      </c>
      <c r="D22" s="178">
        <v>10049.459999999999</v>
      </c>
      <c r="E22" s="168">
        <v>0.11010514883614084</v>
      </c>
      <c r="F22" s="70">
        <v>129.89599999999999</v>
      </c>
      <c r="G22" s="24">
        <v>2.7456218242862058E-2</v>
      </c>
      <c r="H22" s="178">
        <v>10179.356</v>
      </c>
      <c r="I22" s="168">
        <v>0.10603219266030812</v>
      </c>
    </row>
    <row r="23" spans="2:9" x14ac:dyDescent="0.25">
      <c r="B23" s="11" t="s">
        <v>121</v>
      </c>
      <c r="C23" s="33" t="s">
        <v>37</v>
      </c>
      <c r="D23" s="178">
        <v>322.149</v>
      </c>
      <c r="E23" s="168">
        <v>3.5295691104212505E-3</v>
      </c>
      <c r="F23" s="70">
        <v>5</v>
      </c>
      <c r="G23" s="24">
        <v>1.0568538770578794E-3</v>
      </c>
      <c r="H23" s="178">
        <v>327.149</v>
      </c>
      <c r="I23" s="168">
        <v>3.4077131988140648E-3</v>
      </c>
    </row>
    <row r="24" spans="2:9" x14ac:dyDescent="0.25">
      <c r="B24" s="11" t="s">
        <v>122</v>
      </c>
      <c r="C24" s="33" t="s">
        <v>38</v>
      </c>
      <c r="D24" s="178">
        <v>682.02099999999996</v>
      </c>
      <c r="E24" s="168">
        <v>7.4724436650699258E-3</v>
      </c>
      <c r="F24" s="70">
        <v>0</v>
      </c>
      <c r="G24" s="24">
        <v>0</v>
      </c>
      <c r="H24" s="178">
        <v>682.02099999999996</v>
      </c>
      <c r="I24" s="168">
        <v>7.1042001154469894E-3</v>
      </c>
    </row>
    <row r="25" spans="2:9" x14ac:dyDescent="0.25">
      <c r="B25" s="11" t="s">
        <v>123</v>
      </c>
      <c r="C25" s="33" t="s">
        <v>39</v>
      </c>
      <c r="D25" s="178">
        <v>433.89400000000001</v>
      </c>
      <c r="E25" s="168">
        <v>4.7538836364449926E-3</v>
      </c>
      <c r="F25" s="70">
        <v>0</v>
      </c>
      <c r="G25" s="24">
        <v>0</v>
      </c>
      <c r="H25" s="178">
        <v>433.89400000000001</v>
      </c>
      <c r="I25" s="168">
        <v>4.5196112801391105E-3</v>
      </c>
    </row>
    <row r="26" spans="2:9" x14ac:dyDescent="0.25">
      <c r="B26" s="13" t="s">
        <v>124</v>
      </c>
      <c r="C26" s="33" t="s">
        <v>40</v>
      </c>
      <c r="D26" s="178">
        <v>740.21199999999999</v>
      </c>
      <c r="E26" s="168">
        <v>8.1100031673639675E-3</v>
      </c>
      <c r="F26" s="70">
        <v>14.768000000000001</v>
      </c>
      <c r="G26" s="24">
        <v>3.1215236112781528E-3</v>
      </c>
      <c r="H26" s="178">
        <v>754.98</v>
      </c>
      <c r="I26" s="168">
        <v>7.8641698762357288E-3</v>
      </c>
    </row>
    <row r="27" spans="2:9" x14ac:dyDescent="0.25">
      <c r="B27" s="13"/>
      <c r="C27" s="25" t="s">
        <v>8</v>
      </c>
      <c r="D27" s="179">
        <v>91271.480999999985</v>
      </c>
      <c r="E27" s="172">
        <v>1</v>
      </c>
      <c r="F27" s="71">
        <v>4731.0230000000001</v>
      </c>
      <c r="G27" s="57">
        <v>1</v>
      </c>
      <c r="H27" s="179">
        <v>96002.503999999986</v>
      </c>
      <c r="I27" s="172">
        <v>1</v>
      </c>
    </row>
    <row r="28" spans="2:9" x14ac:dyDescent="0.25">
      <c r="B28" s="35"/>
      <c r="C28" s="160" t="s">
        <v>41</v>
      </c>
      <c r="D28" s="35"/>
      <c r="E28" s="35"/>
      <c r="F28" s="35"/>
      <c r="G28" s="35"/>
      <c r="H28" s="35"/>
      <c r="I28" s="35"/>
    </row>
    <row r="29" spans="2:9" x14ac:dyDescent="0.25">
      <c r="B29" s="35"/>
      <c r="C29" s="160" t="s">
        <v>42</v>
      </c>
      <c r="D29" s="35"/>
      <c r="E29" s="35"/>
      <c r="F29" s="35"/>
      <c r="G29" s="35"/>
      <c r="H29" s="35"/>
      <c r="I29" s="35"/>
    </row>
    <row r="30" spans="2:9" x14ac:dyDescent="0.25">
      <c r="B30" s="35"/>
      <c r="C30" s="160" t="s">
        <v>326</v>
      </c>
      <c r="D30" s="35"/>
      <c r="E30" s="35"/>
      <c r="F30" s="35"/>
      <c r="G30" s="35"/>
      <c r="H30" s="35"/>
      <c r="I30" s="35"/>
    </row>
  </sheetData>
  <sheetProtection password="C69F" sheet="1" objects="1" scenarios="1"/>
  <mergeCells count="4">
    <mergeCell ref="C6:C7"/>
    <mergeCell ref="H6:I6"/>
    <mergeCell ref="F6:G6"/>
    <mergeCell ref="D6:E6"/>
  </mergeCells>
  <hyperlinks>
    <hyperlink ref="A1" location="ÍNDICE!A1" display="ÍNDIC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O52"/>
  <sheetViews>
    <sheetView workbookViewId="0"/>
  </sheetViews>
  <sheetFormatPr baseColWidth="10" defaultRowHeight="15" x14ac:dyDescent="0.25"/>
  <cols>
    <col min="2" max="2" width="18.5703125" customWidth="1"/>
    <col min="3" max="3" width="12.42578125" customWidth="1"/>
    <col min="5" max="5" width="27" customWidth="1"/>
    <col min="6" max="6" width="24.7109375" bestFit="1" customWidth="1"/>
    <col min="7" max="7" width="10.28515625" customWidth="1"/>
    <col min="8" max="8" width="15.42578125" customWidth="1"/>
  </cols>
  <sheetData>
    <row r="1" spans="1:15" x14ac:dyDescent="0.25">
      <c r="A1" s="78" t="s">
        <v>161</v>
      </c>
    </row>
    <row r="2" spans="1:15" x14ac:dyDescent="0.25">
      <c r="A2" s="1" t="s">
        <v>330</v>
      </c>
    </row>
    <row r="3" spans="1:15" s="85" customFormat="1" x14ac:dyDescent="0.25"/>
    <row r="4" spans="1:15" x14ac:dyDescent="0.25">
      <c r="A4" s="77" t="s">
        <v>105</v>
      </c>
      <c r="B4" s="156" t="s">
        <v>634</v>
      </c>
    </row>
    <row r="6" spans="1:15" x14ac:dyDescent="0.25">
      <c r="B6" s="90"/>
      <c r="C6" s="460" t="s">
        <v>572</v>
      </c>
      <c r="D6" s="460"/>
      <c r="E6" s="460"/>
      <c r="F6" s="460"/>
      <c r="G6" s="460"/>
      <c r="H6" s="90"/>
    </row>
    <row r="7" spans="1:15" ht="15.75" thickBot="1" x14ac:dyDescent="0.3">
      <c r="B7" s="7"/>
      <c r="C7" s="69" t="s">
        <v>204</v>
      </c>
      <c r="D7" s="69" t="s">
        <v>70</v>
      </c>
      <c r="E7" s="69" t="s">
        <v>205</v>
      </c>
      <c r="F7" s="69" t="s">
        <v>206</v>
      </c>
      <c r="G7" s="69" t="s">
        <v>73</v>
      </c>
      <c r="H7" s="69" t="s">
        <v>8</v>
      </c>
    </row>
    <row r="8" spans="1:15" ht="15.75" thickTop="1" x14ac:dyDescent="0.25">
      <c r="B8" s="39">
        <v>2013</v>
      </c>
      <c r="C8" s="35"/>
      <c r="D8" s="35"/>
      <c r="E8" s="35"/>
      <c r="F8" s="35"/>
      <c r="G8" s="35"/>
      <c r="H8" s="35"/>
    </row>
    <row r="9" spans="1:15" x14ac:dyDescent="0.25">
      <c r="B9" s="26" t="s">
        <v>5</v>
      </c>
      <c r="C9" s="65">
        <v>58.51</v>
      </c>
      <c r="D9" s="65">
        <v>163.72</v>
      </c>
      <c r="E9" s="65">
        <v>358.86</v>
      </c>
      <c r="F9" s="65">
        <v>69.17</v>
      </c>
      <c r="G9" s="65">
        <v>38.47</v>
      </c>
      <c r="H9" s="66">
        <f t="shared" ref="H9:H14" si="0">+SUM(C9:G9)</f>
        <v>688.73</v>
      </c>
    </row>
    <row r="10" spans="1:15" x14ac:dyDescent="0.25">
      <c r="B10" s="26" t="s">
        <v>53</v>
      </c>
      <c r="C10" s="65">
        <v>2236.79</v>
      </c>
      <c r="D10" s="65">
        <v>795.74</v>
      </c>
      <c r="E10" s="65">
        <v>2467.02</v>
      </c>
      <c r="F10" s="65">
        <v>460.28</v>
      </c>
      <c r="G10" s="65">
        <v>729.42</v>
      </c>
      <c r="H10" s="66">
        <f t="shared" si="0"/>
        <v>6689.2499999999991</v>
      </c>
    </row>
    <row r="11" spans="1:15" x14ac:dyDescent="0.25">
      <c r="B11" s="26" t="s">
        <v>6</v>
      </c>
      <c r="C11" s="65">
        <v>275.49</v>
      </c>
      <c r="D11" s="65">
        <v>199.18</v>
      </c>
      <c r="E11" s="65">
        <v>558.69000000000005</v>
      </c>
      <c r="F11" s="65">
        <v>178.08</v>
      </c>
      <c r="G11" s="65">
        <v>301.26</v>
      </c>
      <c r="H11" s="66">
        <f t="shared" si="0"/>
        <v>1512.7</v>
      </c>
    </row>
    <row r="12" spans="1:15" x14ac:dyDescent="0.25">
      <c r="B12" s="26" t="s">
        <v>7</v>
      </c>
      <c r="C12" s="65">
        <v>179.14</v>
      </c>
      <c r="D12" s="65">
        <v>330.88</v>
      </c>
      <c r="E12" s="65">
        <v>1956.53</v>
      </c>
      <c r="F12" s="65">
        <v>560.97</v>
      </c>
      <c r="G12" s="65">
        <v>925.38</v>
      </c>
      <c r="H12" s="66">
        <f t="shared" si="0"/>
        <v>3952.9000000000005</v>
      </c>
    </row>
    <row r="13" spans="1:15" x14ac:dyDescent="0.25">
      <c r="B13" s="26" t="s">
        <v>208</v>
      </c>
      <c r="C13" s="65">
        <v>60.333333333333336</v>
      </c>
      <c r="D13" s="65">
        <v>58.333333333333329</v>
      </c>
      <c r="E13" s="65">
        <v>191.33333333333334</v>
      </c>
      <c r="F13" s="65">
        <v>114.83333333333334</v>
      </c>
      <c r="G13" s="65">
        <v>51</v>
      </c>
      <c r="H13" s="66">
        <f t="shared" si="0"/>
        <v>475.83333333333337</v>
      </c>
      <c r="J13" s="226"/>
    </row>
    <row r="14" spans="1:15" x14ac:dyDescent="0.25">
      <c r="B14" s="26" t="s">
        <v>8</v>
      </c>
      <c r="C14" s="66">
        <f>+SUM(C9:C13)</f>
        <v>2810.2633333333333</v>
      </c>
      <c r="D14" s="66">
        <f>+SUM(D9:D13)</f>
        <v>1547.8533333333332</v>
      </c>
      <c r="E14" s="66">
        <f>+SUM(E9:E13)</f>
        <v>5532.4333333333334</v>
      </c>
      <c r="F14" s="66">
        <f>+SUM(F9:F13)</f>
        <v>1383.3333333333333</v>
      </c>
      <c r="G14" s="66">
        <f>+SUM(G9:G13)</f>
        <v>2045.5300000000002</v>
      </c>
      <c r="H14" s="66">
        <f t="shared" si="0"/>
        <v>13319.413333333334</v>
      </c>
      <c r="J14" s="226"/>
    </row>
    <row r="15" spans="1:15" x14ac:dyDescent="0.25">
      <c r="B15" s="40">
        <v>2012</v>
      </c>
      <c r="C15" s="63"/>
      <c r="D15" s="63"/>
      <c r="E15" s="63"/>
      <c r="F15" s="63"/>
      <c r="G15" s="63"/>
      <c r="H15" s="79"/>
      <c r="J15" s="226"/>
      <c r="K15" s="226"/>
      <c r="L15" s="226"/>
      <c r="M15" s="226"/>
      <c r="N15" s="226"/>
      <c r="O15" s="226"/>
    </row>
    <row r="16" spans="1:15" x14ac:dyDescent="0.25">
      <c r="B16" s="11" t="s">
        <v>5</v>
      </c>
      <c r="C16" s="70">
        <v>73.84</v>
      </c>
      <c r="D16" s="70">
        <v>131.15</v>
      </c>
      <c r="E16" s="70">
        <v>279.2</v>
      </c>
      <c r="F16" s="70">
        <v>70.8</v>
      </c>
      <c r="G16" s="70">
        <v>51.54</v>
      </c>
      <c r="H16" s="67">
        <f t="shared" ref="H16:H21" si="1">+SUM(C16:G16)</f>
        <v>606.53</v>
      </c>
    </row>
    <row r="17" spans="2:8" x14ac:dyDescent="0.25">
      <c r="B17" s="11" t="s">
        <v>53</v>
      </c>
      <c r="C17" s="70">
        <v>2295.0700000000002</v>
      </c>
      <c r="D17" s="70">
        <v>744.59</v>
      </c>
      <c r="E17" s="70">
        <v>2169.6999999999998</v>
      </c>
      <c r="F17" s="70">
        <v>1039.9000000000001</v>
      </c>
      <c r="G17" s="70">
        <v>569.84</v>
      </c>
      <c r="H17" s="67">
        <f t="shared" si="1"/>
        <v>6819.1</v>
      </c>
    </row>
    <row r="18" spans="2:8" x14ac:dyDescent="0.25">
      <c r="B18" s="11" t="s">
        <v>6</v>
      </c>
      <c r="C18" s="70">
        <v>278.99</v>
      </c>
      <c r="D18" s="70">
        <v>203.2</v>
      </c>
      <c r="E18" s="70">
        <v>692.23</v>
      </c>
      <c r="F18" s="70">
        <v>369.42</v>
      </c>
      <c r="G18" s="70">
        <v>440.18</v>
      </c>
      <c r="H18" s="67">
        <f t="shared" si="1"/>
        <v>1984.0200000000002</v>
      </c>
    </row>
    <row r="19" spans="2:8" x14ac:dyDescent="0.25">
      <c r="B19" s="11" t="s">
        <v>7</v>
      </c>
      <c r="C19" s="70">
        <v>185.88</v>
      </c>
      <c r="D19" s="70">
        <v>277.37</v>
      </c>
      <c r="E19" s="70">
        <v>2152.44</v>
      </c>
      <c r="F19" s="70">
        <v>992.39</v>
      </c>
      <c r="G19" s="70">
        <v>1128.57</v>
      </c>
      <c r="H19" s="67">
        <f t="shared" si="1"/>
        <v>4736.6499999999996</v>
      </c>
    </row>
    <row r="20" spans="2:8" x14ac:dyDescent="0.25">
      <c r="B20" s="11" t="s">
        <v>208</v>
      </c>
      <c r="C20" s="70">
        <v>71</v>
      </c>
      <c r="D20" s="70">
        <v>77</v>
      </c>
      <c r="E20" s="70">
        <v>191</v>
      </c>
      <c r="F20" s="70">
        <v>111</v>
      </c>
      <c r="G20" s="70">
        <v>35</v>
      </c>
      <c r="H20" s="67">
        <f t="shared" si="1"/>
        <v>485</v>
      </c>
    </row>
    <row r="21" spans="2:8" x14ac:dyDescent="0.25">
      <c r="B21" s="13" t="s">
        <v>8</v>
      </c>
      <c r="C21" s="64">
        <f>+SUM(C16:C20)</f>
        <v>2904.7800000000007</v>
      </c>
      <c r="D21" s="64">
        <f>+SUM(D16:D20)</f>
        <v>1433.31</v>
      </c>
      <c r="E21" s="64">
        <f>+SUM(E16:E20)</f>
        <v>5484.57</v>
      </c>
      <c r="F21" s="64">
        <f>+SUM(F16:F20)</f>
        <v>2583.5100000000002</v>
      </c>
      <c r="G21" s="64">
        <f>+SUM(G16:G20)</f>
        <v>2225.13</v>
      </c>
      <c r="H21" s="64">
        <f t="shared" si="1"/>
        <v>14631.3</v>
      </c>
    </row>
    <row r="22" spans="2:8" x14ac:dyDescent="0.25">
      <c r="B22" s="40">
        <v>2011</v>
      </c>
      <c r="C22" s="63"/>
      <c r="D22" s="63"/>
      <c r="E22" s="63"/>
      <c r="F22" s="63"/>
      <c r="G22" s="63"/>
      <c r="H22" s="79"/>
    </row>
    <row r="23" spans="2:8" x14ac:dyDescent="0.25">
      <c r="B23" s="11" t="s">
        <v>5</v>
      </c>
      <c r="C23" s="70">
        <v>59.65</v>
      </c>
      <c r="D23" s="70">
        <v>114.73</v>
      </c>
      <c r="E23" s="70">
        <v>228.07</v>
      </c>
      <c r="F23" s="70">
        <v>66.83</v>
      </c>
      <c r="G23" s="70">
        <v>34.68</v>
      </c>
      <c r="H23" s="67">
        <f t="shared" ref="H23:H28" si="2">+SUM(C23:G23)</f>
        <v>503.96</v>
      </c>
    </row>
    <row r="24" spans="2:8" x14ac:dyDescent="0.25">
      <c r="B24" s="11" t="s">
        <v>53</v>
      </c>
      <c r="C24" s="70">
        <v>2097.33</v>
      </c>
      <c r="D24" s="70">
        <v>687.67</v>
      </c>
      <c r="E24" s="70">
        <v>1917.81</v>
      </c>
      <c r="F24" s="70">
        <v>989.79</v>
      </c>
      <c r="G24" s="70">
        <v>530.16999999999996</v>
      </c>
      <c r="H24" s="67">
        <f t="shared" si="2"/>
        <v>6222.7699999999995</v>
      </c>
    </row>
    <row r="25" spans="2:8" x14ac:dyDescent="0.25">
      <c r="B25" s="11" t="s">
        <v>6</v>
      </c>
      <c r="C25" s="70">
        <v>269.74</v>
      </c>
      <c r="D25" s="70">
        <v>139.33000000000001</v>
      </c>
      <c r="E25" s="70">
        <v>561.44000000000005</v>
      </c>
      <c r="F25" s="70">
        <v>301.14999999999998</v>
      </c>
      <c r="G25" s="70">
        <v>443.1</v>
      </c>
      <c r="H25" s="67">
        <f t="shared" si="2"/>
        <v>1714.7600000000002</v>
      </c>
    </row>
    <row r="26" spans="2:8" x14ac:dyDescent="0.25">
      <c r="B26" s="11" t="s">
        <v>7</v>
      </c>
      <c r="C26" s="70">
        <v>153.09</v>
      </c>
      <c r="D26" s="70">
        <v>227.23</v>
      </c>
      <c r="E26" s="70">
        <v>1856.7059999999999</v>
      </c>
      <c r="F26" s="70">
        <v>875.74</v>
      </c>
      <c r="G26" s="70">
        <v>1027.79</v>
      </c>
      <c r="H26" s="67">
        <f t="shared" si="2"/>
        <v>4140.5559999999996</v>
      </c>
    </row>
    <row r="27" spans="2:8" x14ac:dyDescent="0.25">
      <c r="B27" s="11" t="s">
        <v>208</v>
      </c>
      <c r="C27" s="70">
        <v>67</v>
      </c>
      <c r="D27" s="70">
        <v>71</v>
      </c>
      <c r="E27" s="70">
        <v>187</v>
      </c>
      <c r="F27" s="70">
        <v>110</v>
      </c>
      <c r="G27" s="70">
        <v>35</v>
      </c>
      <c r="H27" s="67">
        <f t="shared" si="2"/>
        <v>470</v>
      </c>
    </row>
    <row r="28" spans="2:8" x14ac:dyDescent="0.25">
      <c r="B28" s="13" t="s">
        <v>209</v>
      </c>
      <c r="C28" s="64">
        <f>+SUM(C23:C27)</f>
        <v>2646.8100000000004</v>
      </c>
      <c r="D28" s="64">
        <f>+SUM(D23:D27)</f>
        <v>1239.96</v>
      </c>
      <c r="E28" s="64">
        <f>+SUM(E23:E27)</f>
        <v>4751.0259999999998</v>
      </c>
      <c r="F28" s="64">
        <f>+SUM(F23:F27)</f>
        <v>2343.5100000000002</v>
      </c>
      <c r="G28" s="64">
        <f>+SUM(G23:G27)</f>
        <v>2070.7399999999998</v>
      </c>
      <c r="H28" s="64">
        <f t="shared" si="2"/>
        <v>13052.046</v>
      </c>
    </row>
    <row r="29" spans="2:8" x14ac:dyDescent="0.25">
      <c r="B29" s="40">
        <v>2010</v>
      </c>
      <c r="C29" s="63"/>
      <c r="D29" s="63"/>
      <c r="E29" s="63"/>
      <c r="F29" s="63"/>
      <c r="G29" s="63"/>
      <c r="H29" s="79"/>
    </row>
    <row r="30" spans="2:8" x14ac:dyDescent="0.25">
      <c r="B30" s="11" t="s">
        <v>5</v>
      </c>
      <c r="C30" s="70">
        <v>46.4</v>
      </c>
      <c r="D30" s="70">
        <v>67.98</v>
      </c>
      <c r="E30" s="70">
        <v>211.54</v>
      </c>
      <c r="F30" s="70">
        <v>60.45</v>
      </c>
      <c r="G30" s="70">
        <v>17.350000000000001</v>
      </c>
      <c r="H30" s="67">
        <f t="shared" ref="H30:H35" si="3">+SUM(C30:G30)</f>
        <v>403.71999999999997</v>
      </c>
    </row>
    <row r="31" spans="2:8" x14ac:dyDescent="0.25">
      <c r="B31" s="11" t="s">
        <v>53</v>
      </c>
      <c r="C31" s="70">
        <v>1928.98</v>
      </c>
      <c r="D31" s="70">
        <v>706.26</v>
      </c>
      <c r="E31" s="70">
        <v>2014.31</v>
      </c>
      <c r="F31" s="70">
        <v>779.13</v>
      </c>
      <c r="G31" s="70">
        <v>704.61</v>
      </c>
      <c r="H31" s="67">
        <f t="shared" si="3"/>
        <v>6133.2899999999991</v>
      </c>
    </row>
    <row r="32" spans="2:8" x14ac:dyDescent="0.25">
      <c r="B32" s="11" t="s">
        <v>6</v>
      </c>
      <c r="C32" s="70">
        <v>266.87</v>
      </c>
      <c r="D32" s="70">
        <v>135.12</v>
      </c>
      <c r="E32" s="70">
        <v>428.27</v>
      </c>
      <c r="F32" s="70">
        <v>334.86</v>
      </c>
      <c r="G32" s="70">
        <v>323.81</v>
      </c>
      <c r="H32" s="67">
        <f t="shared" si="3"/>
        <v>1488.9299999999998</v>
      </c>
    </row>
    <row r="33" spans="2:8" x14ac:dyDescent="0.25">
      <c r="B33" s="11" t="s">
        <v>7</v>
      </c>
      <c r="C33" s="70">
        <v>122.21</v>
      </c>
      <c r="D33" s="70">
        <v>159.5</v>
      </c>
      <c r="E33" s="70">
        <v>1499.27</v>
      </c>
      <c r="F33" s="70">
        <v>538.04</v>
      </c>
      <c r="G33" s="70">
        <v>1146.08</v>
      </c>
      <c r="H33" s="67">
        <f t="shared" si="3"/>
        <v>3465.1</v>
      </c>
    </row>
    <row r="34" spans="2:8" x14ac:dyDescent="0.25">
      <c r="B34" s="11" t="s">
        <v>208</v>
      </c>
      <c r="C34" s="70" t="s">
        <v>130</v>
      </c>
      <c r="D34" s="70" t="s">
        <v>130</v>
      </c>
      <c r="E34" s="70" t="s">
        <v>130</v>
      </c>
      <c r="F34" s="70" t="s">
        <v>130</v>
      </c>
      <c r="G34" s="70" t="s">
        <v>130</v>
      </c>
      <c r="H34" s="67">
        <f t="shared" si="3"/>
        <v>0</v>
      </c>
    </row>
    <row r="35" spans="2:8" x14ac:dyDescent="0.25">
      <c r="B35" s="13" t="s">
        <v>209</v>
      </c>
      <c r="C35" s="64">
        <f>+SUM(C30:C34)</f>
        <v>2364.46</v>
      </c>
      <c r="D35" s="64">
        <f>+SUM(D30:D34)</f>
        <v>1068.8600000000001</v>
      </c>
      <c r="E35" s="64">
        <f>+SUM(E30:E34)</f>
        <v>4153.3899999999994</v>
      </c>
      <c r="F35" s="64">
        <f>+SUM(F30:F34)</f>
        <v>1712.48</v>
      </c>
      <c r="G35" s="64">
        <f>+SUM(G30:G34)</f>
        <v>2191.85</v>
      </c>
      <c r="H35" s="64">
        <f t="shared" si="3"/>
        <v>11491.039999999999</v>
      </c>
    </row>
    <row r="36" spans="2:8" x14ac:dyDescent="0.25">
      <c r="B36" s="40">
        <v>2009</v>
      </c>
      <c r="C36" s="63"/>
      <c r="D36" s="63"/>
      <c r="E36" s="63"/>
      <c r="F36" s="63"/>
      <c r="G36" s="63"/>
      <c r="H36" s="79"/>
    </row>
    <row r="37" spans="2:8" x14ac:dyDescent="0.25">
      <c r="B37" s="11" t="s">
        <v>5</v>
      </c>
      <c r="C37" s="70">
        <v>42.12</v>
      </c>
      <c r="D37" s="70">
        <v>58.88</v>
      </c>
      <c r="E37" s="70">
        <v>198.83</v>
      </c>
      <c r="F37" s="70">
        <v>59.54</v>
      </c>
      <c r="G37" s="70">
        <v>15.97</v>
      </c>
      <c r="H37" s="67">
        <f t="shared" ref="H37:H42" si="4">+SUM(C37:G37)</f>
        <v>375.34000000000009</v>
      </c>
    </row>
    <row r="38" spans="2:8" x14ac:dyDescent="0.25">
      <c r="B38" s="11" t="s">
        <v>53</v>
      </c>
      <c r="C38" s="70">
        <v>1763.89</v>
      </c>
      <c r="D38" s="70">
        <v>660.02</v>
      </c>
      <c r="E38" s="70">
        <v>1838.4</v>
      </c>
      <c r="F38" s="70">
        <v>734.14</v>
      </c>
      <c r="G38" s="70">
        <v>641.21</v>
      </c>
      <c r="H38" s="67">
        <f t="shared" si="4"/>
        <v>5637.66</v>
      </c>
    </row>
    <row r="39" spans="2:8" x14ac:dyDescent="0.25">
      <c r="B39" s="11" t="s">
        <v>6</v>
      </c>
      <c r="C39" s="70">
        <v>255.79</v>
      </c>
      <c r="D39" s="70">
        <v>133.81</v>
      </c>
      <c r="E39" s="70">
        <v>399.89</v>
      </c>
      <c r="F39" s="70">
        <v>314.18</v>
      </c>
      <c r="G39" s="70">
        <v>368.38</v>
      </c>
      <c r="H39" s="67">
        <f t="shared" si="4"/>
        <v>1472.0500000000002</v>
      </c>
    </row>
    <row r="40" spans="2:8" x14ac:dyDescent="0.25">
      <c r="B40" s="11" t="s">
        <v>7</v>
      </c>
      <c r="C40" s="70">
        <v>118.58</v>
      </c>
      <c r="D40" s="70">
        <v>161.15</v>
      </c>
      <c r="E40" s="70">
        <v>1212.27</v>
      </c>
      <c r="F40" s="70">
        <v>506.95</v>
      </c>
      <c r="G40" s="70">
        <v>945.9</v>
      </c>
      <c r="H40" s="67">
        <f t="shared" si="4"/>
        <v>2944.85</v>
      </c>
    </row>
    <row r="41" spans="2:8" x14ac:dyDescent="0.25">
      <c r="B41" s="11" t="s">
        <v>208</v>
      </c>
      <c r="C41" s="70" t="s">
        <v>130</v>
      </c>
      <c r="D41" s="70" t="s">
        <v>130</v>
      </c>
      <c r="E41" s="70" t="s">
        <v>130</v>
      </c>
      <c r="F41" s="70" t="s">
        <v>130</v>
      </c>
      <c r="G41" s="70" t="s">
        <v>130</v>
      </c>
      <c r="H41" s="67">
        <f t="shared" si="4"/>
        <v>0</v>
      </c>
    </row>
    <row r="42" spans="2:8" x14ac:dyDescent="0.25">
      <c r="B42" s="13" t="s">
        <v>209</v>
      </c>
      <c r="C42" s="64">
        <f>+SUM(C37:C41)</f>
        <v>2180.38</v>
      </c>
      <c r="D42" s="64">
        <f>+SUM(D37:D41)</f>
        <v>1013.86</v>
      </c>
      <c r="E42" s="64">
        <f>+SUM(E37:E41)</f>
        <v>3649.39</v>
      </c>
      <c r="F42" s="64">
        <f>+SUM(F37:F41)</f>
        <v>1614.81</v>
      </c>
      <c r="G42" s="64">
        <f>+SUM(G37:G41)</f>
        <v>1971.46</v>
      </c>
      <c r="H42" s="64">
        <f t="shared" si="4"/>
        <v>10429.900000000001</v>
      </c>
    </row>
    <row r="43" spans="2:8" x14ac:dyDescent="0.25">
      <c r="B43" s="183"/>
    </row>
    <row r="44" spans="2:8" x14ac:dyDescent="0.25">
      <c r="B44" s="407" t="s">
        <v>573</v>
      </c>
    </row>
    <row r="45" spans="2:8" x14ac:dyDescent="0.25">
      <c r="B45" s="183"/>
    </row>
    <row r="46" spans="2:8" x14ac:dyDescent="0.25">
      <c r="B46" s="183"/>
    </row>
    <row r="47" spans="2:8" ht="15.75" thickBot="1" x14ac:dyDescent="0.3">
      <c r="C47" s="69" t="s">
        <v>204</v>
      </c>
      <c r="D47" s="69" t="s">
        <v>70</v>
      </c>
      <c r="E47" s="69" t="s">
        <v>205</v>
      </c>
      <c r="F47" s="69" t="s">
        <v>206</v>
      </c>
      <c r="G47" s="69" t="s">
        <v>73</v>
      </c>
    </row>
    <row r="48" spans="2:8" ht="15.75" thickTop="1" x14ac:dyDescent="0.25">
      <c r="B48">
        <v>2009</v>
      </c>
      <c r="C48" s="67">
        <v>2180.38</v>
      </c>
      <c r="D48" s="67">
        <v>1013.86</v>
      </c>
      <c r="E48" s="67">
        <v>3649.39</v>
      </c>
      <c r="F48" s="67">
        <v>1614.81</v>
      </c>
      <c r="G48" s="67">
        <v>1971.46</v>
      </c>
    </row>
    <row r="49" spans="2:7" x14ac:dyDescent="0.25">
      <c r="B49" s="226">
        <v>2010</v>
      </c>
      <c r="C49" s="64">
        <v>2364.46</v>
      </c>
      <c r="D49" s="64">
        <v>1068.8600000000001</v>
      </c>
      <c r="E49" s="64">
        <v>4153.3899999999994</v>
      </c>
      <c r="F49" s="64">
        <v>1712.48</v>
      </c>
      <c r="G49" s="64">
        <v>2191.85</v>
      </c>
    </row>
    <row r="50" spans="2:7" x14ac:dyDescent="0.25">
      <c r="B50" s="226">
        <v>2011</v>
      </c>
      <c r="C50" s="64">
        <v>2646.8100000000004</v>
      </c>
      <c r="D50" s="64">
        <v>1239.96</v>
      </c>
      <c r="E50" s="64">
        <v>4751.0259999999998</v>
      </c>
      <c r="F50" s="64">
        <v>2343.5100000000002</v>
      </c>
      <c r="G50" s="64">
        <v>2070.7399999999998</v>
      </c>
    </row>
    <row r="51" spans="2:7" x14ac:dyDescent="0.25">
      <c r="B51" s="226">
        <v>2012</v>
      </c>
      <c r="C51" s="64">
        <v>2904.7800000000007</v>
      </c>
      <c r="D51" s="64">
        <v>1433.31</v>
      </c>
      <c r="E51" s="64">
        <v>5484.57</v>
      </c>
      <c r="F51" s="64">
        <v>2583.5100000000002</v>
      </c>
      <c r="G51" s="64">
        <v>2225.13</v>
      </c>
    </row>
    <row r="52" spans="2:7" x14ac:dyDescent="0.25">
      <c r="B52" s="226">
        <v>2013</v>
      </c>
      <c r="C52" s="64">
        <v>2810.2633333333333</v>
      </c>
      <c r="D52" s="64">
        <v>1547.8533333333332</v>
      </c>
      <c r="E52" s="64">
        <v>5532.4333333333334</v>
      </c>
      <c r="F52" s="64">
        <v>1383.3333333333333</v>
      </c>
      <c r="G52" s="64">
        <v>2045.5300000000002</v>
      </c>
    </row>
  </sheetData>
  <sheetProtection password="C69F" sheet="1" objects="1" scenarios="1"/>
  <sortState ref="B48:G52">
    <sortCondition ref="B8:B12"/>
  </sortState>
  <mergeCells count="1">
    <mergeCell ref="C6:G6"/>
  </mergeCells>
  <hyperlinks>
    <hyperlink ref="A1" location="ÍNDICE!A1" display="ÍNDICE"/>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R67"/>
  <sheetViews>
    <sheetView workbookViewId="0"/>
  </sheetViews>
  <sheetFormatPr baseColWidth="10" defaultRowHeight="15" x14ac:dyDescent="0.25"/>
  <cols>
    <col min="2" max="2" width="18.7109375" customWidth="1"/>
    <col min="3" max="3" width="16.42578125" customWidth="1"/>
    <col min="4" max="4" width="30.140625" customWidth="1"/>
    <col min="5" max="5" width="22.7109375" bestFit="1" customWidth="1"/>
    <col min="6" max="6" width="14.85546875" customWidth="1"/>
    <col min="8" max="8" width="19.42578125" customWidth="1"/>
    <col min="9" max="9" width="12.85546875" customWidth="1"/>
    <col min="10" max="10" width="16" customWidth="1"/>
    <col min="11" max="11" width="25.28515625" customWidth="1"/>
    <col min="12" max="12" width="16.5703125" customWidth="1"/>
    <col min="13" max="13" width="10.140625" customWidth="1"/>
    <col min="15" max="15" width="15.7109375" bestFit="1" customWidth="1"/>
    <col min="16" max="16" width="8.5703125" customWidth="1"/>
  </cols>
  <sheetData>
    <row r="1" spans="1:16" x14ac:dyDescent="0.25">
      <c r="A1" s="78" t="s">
        <v>161</v>
      </c>
    </row>
    <row r="2" spans="1:16" s="85" customFormat="1" x14ac:dyDescent="0.25">
      <c r="A2" s="1" t="s">
        <v>643</v>
      </c>
    </row>
    <row r="3" spans="1:16" s="85" customFormat="1" x14ac:dyDescent="0.25">
      <c r="O3" s="226"/>
      <c r="P3" s="226"/>
    </row>
    <row r="4" spans="1:16" x14ac:dyDescent="0.25">
      <c r="A4" s="77" t="s">
        <v>105</v>
      </c>
      <c r="B4" t="s">
        <v>633</v>
      </c>
      <c r="H4" s="226"/>
      <c r="I4" s="226"/>
      <c r="J4" s="226"/>
      <c r="K4" s="226"/>
      <c r="L4" s="226"/>
      <c r="O4" s="226"/>
      <c r="P4" s="226"/>
    </row>
    <row r="5" spans="1:16" x14ac:dyDescent="0.25">
      <c r="H5" s="226"/>
    </row>
    <row r="6" spans="1:16" x14ac:dyDescent="0.25">
      <c r="B6" s="460" t="s">
        <v>586</v>
      </c>
      <c r="C6" s="460"/>
      <c r="D6" s="460"/>
      <c r="E6" s="460"/>
      <c r="F6" s="460"/>
      <c r="H6" s="513" t="s">
        <v>626</v>
      </c>
      <c r="I6" s="513"/>
      <c r="J6" s="513"/>
      <c r="K6" s="513"/>
      <c r="L6" s="513"/>
      <c r="M6" s="513"/>
      <c r="N6" s="513"/>
    </row>
    <row r="7" spans="1:16" ht="15.75" thickBot="1" x14ac:dyDescent="0.3">
      <c r="B7" s="7"/>
      <c r="C7" s="69" t="s">
        <v>210</v>
      </c>
      <c r="D7" s="69" t="s">
        <v>211</v>
      </c>
      <c r="E7" s="69" t="s">
        <v>212</v>
      </c>
      <c r="F7" s="69" t="s">
        <v>8</v>
      </c>
      <c r="H7" s="7"/>
      <c r="I7" s="69" t="s">
        <v>69</v>
      </c>
      <c r="J7" s="69" t="s">
        <v>70</v>
      </c>
      <c r="K7" s="69" t="s">
        <v>71</v>
      </c>
      <c r="L7" s="69" t="s">
        <v>72</v>
      </c>
      <c r="M7" s="69" t="s">
        <v>73</v>
      </c>
      <c r="N7" s="69" t="s">
        <v>8</v>
      </c>
    </row>
    <row r="8" spans="1:16" ht="15.75" thickTop="1" x14ac:dyDescent="0.25">
      <c r="B8" s="38">
        <v>2013</v>
      </c>
      <c r="C8" s="10"/>
      <c r="D8" s="10"/>
      <c r="E8" s="10"/>
      <c r="F8" s="50"/>
      <c r="H8" s="317">
        <v>2013</v>
      </c>
      <c r="I8" s="371"/>
      <c r="J8" s="371"/>
      <c r="K8" s="371"/>
      <c r="L8" s="371"/>
      <c r="M8" s="371"/>
      <c r="N8" s="371"/>
    </row>
    <row r="9" spans="1:16" x14ac:dyDescent="0.25">
      <c r="B9" s="11" t="s">
        <v>5</v>
      </c>
      <c r="C9" s="70">
        <v>437.67</v>
      </c>
      <c r="D9" s="70">
        <v>141.19</v>
      </c>
      <c r="E9" s="70">
        <v>109.86</v>
      </c>
      <c r="F9" s="67">
        <f>+SUM(C9:E9)</f>
        <v>688.72</v>
      </c>
      <c r="H9" s="11" t="s">
        <v>5</v>
      </c>
      <c r="I9" s="350">
        <v>53.86</v>
      </c>
      <c r="J9" s="350">
        <v>150.15</v>
      </c>
      <c r="K9" s="350">
        <v>229.2175</v>
      </c>
      <c r="L9" s="350">
        <v>3.4733329999999998</v>
      </c>
      <c r="M9" s="350">
        <v>1</v>
      </c>
      <c r="N9" s="384">
        <f>+SUM(I9:M9)</f>
        <v>437.70083299999999</v>
      </c>
    </row>
    <row r="10" spans="1:16" x14ac:dyDescent="0.25">
      <c r="B10" s="11" t="s">
        <v>207</v>
      </c>
      <c r="C10" s="70">
        <v>3270.95</v>
      </c>
      <c r="D10" s="70">
        <v>2451.92</v>
      </c>
      <c r="E10" s="70">
        <v>966.09</v>
      </c>
      <c r="F10" s="67">
        <f>+SUM(C10:E10)</f>
        <v>6688.96</v>
      </c>
      <c r="H10" s="11" t="s">
        <v>207</v>
      </c>
      <c r="I10" s="350">
        <v>2154.7489999999998</v>
      </c>
      <c r="J10" s="350">
        <v>539.6952</v>
      </c>
      <c r="K10" s="350">
        <v>545.84649999999999</v>
      </c>
      <c r="L10" s="350">
        <v>11.1</v>
      </c>
      <c r="M10" s="350">
        <v>19.796669999999999</v>
      </c>
      <c r="N10" s="384">
        <f t="shared" ref="N10:N13" si="0">+SUM(I10:M10)</f>
        <v>3271.1873700000001</v>
      </c>
    </row>
    <row r="11" spans="1:16" x14ac:dyDescent="0.25">
      <c r="B11" s="11" t="s">
        <v>6</v>
      </c>
      <c r="C11" s="70">
        <v>734.87</v>
      </c>
      <c r="D11" s="70">
        <v>423.07</v>
      </c>
      <c r="E11" s="70">
        <v>354.76</v>
      </c>
      <c r="F11" s="67">
        <f>+SUM(C11:E11)</f>
        <v>1512.7</v>
      </c>
      <c r="H11" s="11" t="s">
        <v>6</v>
      </c>
      <c r="I11" s="350">
        <v>268.14420000000001</v>
      </c>
      <c r="J11" s="350">
        <v>144.94</v>
      </c>
      <c r="K11" s="350">
        <v>311.6533</v>
      </c>
      <c r="L11" s="350">
        <v>6.0358330000000002</v>
      </c>
      <c r="M11" s="350">
        <v>4.0999999999999996</v>
      </c>
      <c r="N11" s="384">
        <f t="shared" si="0"/>
        <v>734.873333</v>
      </c>
    </row>
    <row r="12" spans="1:16" x14ac:dyDescent="0.25">
      <c r="B12" s="11" t="s">
        <v>7</v>
      </c>
      <c r="C12" s="70">
        <f>1448.03</f>
        <v>1448.03</v>
      </c>
      <c r="D12" s="70">
        <f>1413.49</f>
        <v>1413.49</v>
      </c>
      <c r="E12" s="70">
        <f>1091.36</f>
        <v>1091.3599999999999</v>
      </c>
      <c r="F12" s="67">
        <f>+SUM(C12:E12)</f>
        <v>3952.88</v>
      </c>
      <c r="G12" s="226"/>
      <c r="H12" s="11" t="s">
        <v>7</v>
      </c>
      <c r="I12" s="350">
        <v>171.07499999999999</v>
      </c>
      <c r="J12" s="350">
        <v>242.72329999999999</v>
      </c>
      <c r="K12" s="350">
        <v>983.82899999999995</v>
      </c>
      <c r="L12" s="350">
        <v>44.186669999999999</v>
      </c>
      <c r="M12" s="350">
        <v>6.26</v>
      </c>
      <c r="N12" s="384">
        <f t="shared" si="0"/>
        <v>1448.0739699999999</v>
      </c>
    </row>
    <row r="13" spans="1:16" x14ac:dyDescent="0.25">
      <c r="B13" s="11" t="s">
        <v>208</v>
      </c>
      <c r="C13" s="70">
        <v>51.666666666666664</v>
      </c>
      <c r="D13" s="70">
        <v>388.33333333333331</v>
      </c>
      <c r="E13" s="70">
        <v>35.833333333333336</v>
      </c>
      <c r="F13" s="67">
        <f>+SUM(C13:E13)</f>
        <v>475.83333333333331</v>
      </c>
      <c r="H13" s="11" t="s">
        <v>208</v>
      </c>
      <c r="I13" s="350">
        <v>38.6666666666667</v>
      </c>
      <c r="J13" s="350">
        <v>5</v>
      </c>
      <c r="K13" s="350">
        <v>8</v>
      </c>
      <c r="L13" s="350">
        <v>0</v>
      </c>
      <c r="M13" s="350">
        <v>0</v>
      </c>
      <c r="N13" s="384">
        <f t="shared" si="0"/>
        <v>51.6666666666667</v>
      </c>
    </row>
    <row r="14" spans="1:16" x14ac:dyDescent="0.25">
      <c r="B14" s="11" t="s">
        <v>8</v>
      </c>
      <c r="C14" s="67">
        <f>+SUM(C9:C13)</f>
        <v>5943.1866666666665</v>
      </c>
      <c r="D14" s="67">
        <f>+SUM(D9:D13)</f>
        <v>4818.0033333333331</v>
      </c>
      <c r="E14" s="67">
        <f>+SUM(E9:E13)</f>
        <v>2557.9033333333332</v>
      </c>
      <c r="F14" s="67">
        <f>+SUM(F9:F13)</f>
        <v>13319.093333333336</v>
      </c>
      <c r="H14" s="11" t="s">
        <v>8</v>
      </c>
      <c r="I14" s="365">
        <f>+SUM(I9:I13)</f>
        <v>2686.4948666666664</v>
      </c>
      <c r="J14" s="365">
        <f>+SUM(J9:J13)</f>
        <v>1082.5084999999999</v>
      </c>
      <c r="K14" s="365">
        <f>+SUM(K9:K13)</f>
        <v>2078.5463</v>
      </c>
      <c r="L14" s="365">
        <f>+SUM(L9:L13)</f>
        <v>64.795836000000008</v>
      </c>
      <c r="M14" s="365">
        <f t="shared" ref="M14:N14" si="1">+SUM(M9:M13)</f>
        <v>31.156669999999998</v>
      </c>
      <c r="N14" s="365">
        <f t="shared" si="1"/>
        <v>5943.5021726666664</v>
      </c>
    </row>
    <row r="15" spans="1:16" x14ac:dyDescent="0.25">
      <c r="B15" s="40">
        <v>2012</v>
      </c>
      <c r="C15" s="63"/>
      <c r="D15" s="63"/>
      <c r="E15" s="63"/>
      <c r="F15" s="79"/>
      <c r="H15" s="319">
        <v>2012</v>
      </c>
      <c r="I15" s="350"/>
      <c r="J15" s="350"/>
      <c r="K15" s="350"/>
      <c r="L15" s="350"/>
      <c r="M15" s="350"/>
      <c r="N15" s="350"/>
    </row>
    <row r="16" spans="1:16" x14ac:dyDescent="0.25">
      <c r="B16" s="11" t="s">
        <v>5</v>
      </c>
      <c r="C16" s="70">
        <v>404.21</v>
      </c>
      <c r="D16" s="70">
        <v>120.71</v>
      </c>
      <c r="E16" s="70">
        <v>81.61</v>
      </c>
      <c r="F16" s="67">
        <f>+SUM(C16:E16)</f>
        <v>606.53</v>
      </c>
      <c r="H16" s="11" t="s">
        <v>5</v>
      </c>
      <c r="I16" s="350">
        <v>69.84</v>
      </c>
      <c r="J16" s="350">
        <v>119.84</v>
      </c>
      <c r="K16" s="350">
        <v>214.1</v>
      </c>
      <c r="L16" s="350">
        <v>0.05</v>
      </c>
      <c r="M16" s="350">
        <v>0.38</v>
      </c>
      <c r="N16" s="384">
        <f>+SUM(I16:M16)</f>
        <v>404.21</v>
      </c>
    </row>
    <row r="17" spans="2:18" x14ac:dyDescent="0.25">
      <c r="B17" s="11" t="s">
        <v>207</v>
      </c>
      <c r="C17" s="70">
        <v>3561.34</v>
      </c>
      <c r="D17" s="70">
        <v>2439.9</v>
      </c>
      <c r="E17" s="70">
        <v>817.86</v>
      </c>
      <c r="F17" s="67">
        <f>+SUM(C17:E17)</f>
        <v>6819.0999999999995</v>
      </c>
      <c r="H17" s="11" t="s">
        <v>207</v>
      </c>
      <c r="I17" s="350">
        <v>2189.8000000000002</v>
      </c>
      <c r="J17" s="350">
        <v>609.24</v>
      </c>
      <c r="K17" s="350">
        <v>742.74</v>
      </c>
      <c r="L17" s="350">
        <v>12.46</v>
      </c>
      <c r="M17" s="350">
        <v>7.1</v>
      </c>
      <c r="N17" s="384">
        <f t="shared" ref="N17:N20" si="2">+SUM(I17:M17)</f>
        <v>3561.3399999999997</v>
      </c>
    </row>
    <row r="18" spans="2:18" x14ac:dyDescent="0.25">
      <c r="B18" s="11" t="s">
        <v>6</v>
      </c>
      <c r="C18" s="70">
        <v>738.13</v>
      </c>
      <c r="D18" s="70">
        <v>846.28</v>
      </c>
      <c r="E18" s="70">
        <v>399.61</v>
      </c>
      <c r="F18" s="67">
        <f>+SUM(C18:E18)</f>
        <v>1984.02</v>
      </c>
      <c r="H18" s="11" t="s">
        <v>6</v>
      </c>
      <c r="I18" s="350">
        <v>278.19</v>
      </c>
      <c r="J18" s="350">
        <v>172.8</v>
      </c>
      <c r="K18" s="350">
        <v>263.72000000000003</v>
      </c>
      <c r="L18" s="350">
        <v>14.86</v>
      </c>
      <c r="M18" s="350">
        <v>8.56</v>
      </c>
      <c r="N18" s="384">
        <f t="shared" si="2"/>
        <v>738.13</v>
      </c>
    </row>
    <row r="19" spans="2:18" x14ac:dyDescent="0.25">
      <c r="B19" s="11" t="s">
        <v>7</v>
      </c>
      <c r="C19" s="70">
        <f>2027.33</f>
        <v>2027.33</v>
      </c>
      <c r="D19" s="70">
        <f>1678.68</f>
        <v>1678.68</v>
      </c>
      <c r="E19" s="70">
        <f>1030.64</f>
        <v>1030.6400000000001</v>
      </c>
      <c r="F19" s="67">
        <f>+SUM(C19:E19)</f>
        <v>4736.6500000000005</v>
      </c>
      <c r="H19" s="11" t="s">
        <v>7</v>
      </c>
      <c r="I19" s="350">
        <v>183.67</v>
      </c>
      <c r="J19" s="350">
        <v>247.2</v>
      </c>
      <c r="K19" s="350">
        <v>1448.85</v>
      </c>
      <c r="L19" s="350">
        <v>124.56</v>
      </c>
      <c r="M19" s="350">
        <v>23.05</v>
      </c>
      <c r="N19" s="384">
        <f t="shared" si="2"/>
        <v>2027.3299999999997</v>
      </c>
      <c r="P19" s="326"/>
      <c r="Q19" s="326"/>
      <c r="R19" s="326"/>
    </row>
    <row r="20" spans="2:18" x14ac:dyDescent="0.25">
      <c r="B20" s="11" t="s">
        <v>208</v>
      </c>
      <c r="C20" s="70">
        <v>67</v>
      </c>
      <c r="D20" s="70">
        <v>279</v>
      </c>
      <c r="E20" s="70">
        <v>139</v>
      </c>
      <c r="F20" s="67">
        <f>+SUM(C20:E20)</f>
        <v>485</v>
      </c>
      <c r="H20" s="11" t="s">
        <v>208</v>
      </c>
      <c r="I20" s="350">
        <v>43</v>
      </c>
      <c r="J20" s="350">
        <v>6</v>
      </c>
      <c r="K20" s="350">
        <v>18</v>
      </c>
      <c r="L20" s="350">
        <v>0</v>
      </c>
      <c r="M20" s="350">
        <v>0</v>
      </c>
      <c r="N20" s="384">
        <f t="shared" si="2"/>
        <v>67</v>
      </c>
      <c r="P20" s="326"/>
      <c r="Q20" s="326"/>
      <c r="R20" s="326"/>
    </row>
    <row r="21" spans="2:18" x14ac:dyDescent="0.25">
      <c r="B21" s="13" t="s">
        <v>8</v>
      </c>
      <c r="C21" s="64">
        <f>+SUM(C16:C20)</f>
        <v>6798.01</v>
      </c>
      <c r="D21" s="64">
        <f>+SUM(D16:D20)</f>
        <v>5364.5700000000006</v>
      </c>
      <c r="E21" s="64">
        <f>+SUM(E16:E20)</f>
        <v>2468.7200000000003</v>
      </c>
      <c r="F21" s="64">
        <f>+SUM(F16:F20)</f>
        <v>14631.3</v>
      </c>
      <c r="H21" s="13" t="s">
        <v>8</v>
      </c>
      <c r="I21" s="365">
        <f>+SUM(I16:I20)</f>
        <v>2764.5000000000005</v>
      </c>
      <c r="J21" s="365">
        <f>+SUM(J16:J20)</f>
        <v>1155.0800000000002</v>
      </c>
      <c r="K21" s="365">
        <f>+SUM(K16:K20)</f>
        <v>2687.41</v>
      </c>
      <c r="L21" s="365">
        <f>+SUM(L16:L20)</f>
        <v>151.93</v>
      </c>
      <c r="M21" s="365">
        <f t="shared" ref="M21:N21" si="3">+SUM(M16:M20)</f>
        <v>39.090000000000003</v>
      </c>
      <c r="N21" s="365">
        <f t="shared" si="3"/>
        <v>6798.0099999999993</v>
      </c>
      <c r="P21" s="326"/>
      <c r="Q21" s="326"/>
      <c r="R21" s="326"/>
    </row>
    <row r="22" spans="2:18" x14ac:dyDescent="0.25">
      <c r="B22" s="44">
        <v>2011</v>
      </c>
      <c r="C22" s="70"/>
      <c r="D22" s="70"/>
      <c r="E22" s="70"/>
      <c r="F22" s="67"/>
      <c r="H22" s="318">
        <v>2011</v>
      </c>
      <c r="I22" s="350"/>
      <c r="J22" s="350"/>
      <c r="K22" s="350"/>
      <c r="L22" s="350"/>
      <c r="M22" s="350"/>
      <c r="N22" s="350"/>
      <c r="P22" s="326"/>
      <c r="Q22" s="326"/>
      <c r="R22" s="326"/>
    </row>
    <row r="23" spans="2:18" x14ac:dyDescent="0.25">
      <c r="B23" s="11" t="s">
        <v>5</v>
      </c>
      <c r="C23" s="70">
        <v>336.61</v>
      </c>
      <c r="D23" s="70">
        <v>92.13</v>
      </c>
      <c r="E23" s="70">
        <v>75.22</v>
      </c>
      <c r="F23" s="67">
        <f>+SUM(C23:E23)</f>
        <v>503.96000000000004</v>
      </c>
      <c r="H23" s="11" t="s">
        <v>5</v>
      </c>
      <c r="I23" s="350">
        <v>56.28</v>
      </c>
      <c r="J23" s="350">
        <v>103.74</v>
      </c>
      <c r="K23" s="350">
        <v>176.16</v>
      </c>
      <c r="L23" s="350">
        <v>0.05</v>
      </c>
      <c r="M23" s="350">
        <v>0.38</v>
      </c>
      <c r="N23" s="384">
        <f>+SUM(I23:M23)</f>
        <v>336.60999999999996</v>
      </c>
      <c r="P23" s="326"/>
      <c r="Q23" s="326"/>
      <c r="R23" s="326"/>
    </row>
    <row r="24" spans="2:18" x14ac:dyDescent="0.25">
      <c r="B24" s="11" t="s">
        <v>207</v>
      </c>
      <c r="C24" s="70">
        <v>3294.5</v>
      </c>
      <c r="D24" s="70">
        <v>2149.96</v>
      </c>
      <c r="E24" s="70">
        <v>778.31</v>
      </c>
      <c r="F24" s="67">
        <f>+SUM(C24:E24)</f>
        <v>6222.77</v>
      </c>
      <c r="H24" s="11" t="s">
        <v>207</v>
      </c>
      <c r="I24" s="350">
        <v>2023.13</v>
      </c>
      <c r="J24" s="350">
        <v>561.41</v>
      </c>
      <c r="K24" s="350">
        <v>689.3</v>
      </c>
      <c r="L24" s="350">
        <v>12.16</v>
      </c>
      <c r="M24" s="350">
        <v>8.5</v>
      </c>
      <c r="N24" s="384">
        <f t="shared" ref="N24:N27" si="4">+SUM(I24:M24)</f>
        <v>3294.5</v>
      </c>
      <c r="P24" s="326"/>
      <c r="Q24" s="326"/>
      <c r="R24" s="326"/>
    </row>
    <row r="25" spans="2:18" x14ac:dyDescent="0.25">
      <c r="B25" s="11" t="s">
        <v>6</v>
      </c>
      <c r="C25" s="70">
        <v>630.83000000000004</v>
      </c>
      <c r="D25" s="70">
        <v>696.58</v>
      </c>
      <c r="E25" s="70">
        <v>387.35</v>
      </c>
      <c r="F25" s="67">
        <f>+SUM(C25:E25)</f>
        <v>1714.7600000000002</v>
      </c>
      <c r="H25" s="11" t="s">
        <v>6</v>
      </c>
      <c r="I25" s="350">
        <v>269.74</v>
      </c>
      <c r="J25" s="350">
        <v>117.47</v>
      </c>
      <c r="K25" s="350">
        <v>239.81</v>
      </c>
      <c r="L25" s="350">
        <v>3.3</v>
      </c>
      <c r="M25" s="350">
        <v>0.51</v>
      </c>
      <c r="N25" s="384">
        <f t="shared" si="4"/>
        <v>630.82999999999993</v>
      </c>
      <c r="P25" s="326"/>
      <c r="Q25" s="326"/>
      <c r="R25" s="326"/>
    </row>
    <row r="26" spans="2:18" x14ac:dyDescent="0.25">
      <c r="B26" s="11" t="s">
        <v>7</v>
      </c>
      <c r="C26" s="70">
        <f>1752.46</f>
        <v>1752.46</v>
      </c>
      <c r="D26" s="70">
        <f>1421.15</f>
        <v>1421.15</v>
      </c>
      <c r="E26" s="70">
        <f>966.946</f>
        <v>966.94600000000003</v>
      </c>
      <c r="F26" s="67">
        <f>+SUM(C26:E26)</f>
        <v>4140.5560000000005</v>
      </c>
      <c r="H26" s="11" t="s">
        <v>7</v>
      </c>
      <c r="I26" s="350">
        <v>151.34</v>
      </c>
      <c r="J26" s="350">
        <v>198.53</v>
      </c>
      <c r="K26" s="350">
        <v>1271.8800000000001</v>
      </c>
      <c r="L26" s="350">
        <v>108.29</v>
      </c>
      <c r="M26" s="350">
        <v>22.42</v>
      </c>
      <c r="N26" s="384">
        <f t="shared" si="4"/>
        <v>1752.46</v>
      </c>
      <c r="P26" s="326"/>
      <c r="Q26" s="326"/>
      <c r="R26" s="326"/>
    </row>
    <row r="27" spans="2:18" x14ac:dyDescent="0.25">
      <c r="B27" s="11" t="s">
        <v>208</v>
      </c>
      <c r="C27" s="70">
        <v>64</v>
      </c>
      <c r="D27" s="70">
        <v>270</v>
      </c>
      <c r="E27" s="70">
        <v>136</v>
      </c>
      <c r="F27" s="67">
        <f>+SUM(C27:E27)</f>
        <v>470</v>
      </c>
      <c r="H27" s="11" t="s">
        <v>208</v>
      </c>
      <c r="I27" s="350">
        <v>41</v>
      </c>
      <c r="J27" s="350">
        <v>5</v>
      </c>
      <c r="K27" s="350">
        <v>18</v>
      </c>
      <c r="L27" s="350">
        <v>0</v>
      </c>
      <c r="M27" s="350">
        <v>0</v>
      </c>
      <c r="N27" s="384">
        <f t="shared" si="4"/>
        <v>64</v>
      </c>
      <c r="P27" s="326"/>
      <c r="Q27" s="326"/>
      <c r="R27" s="326"/>
    </row>
    <row r="28" spans="2:18" x14ac:dyDescent="0.25">
      <c r="B28" s="13" t="s">
        <v>8</v>
      </c>
      <c r="C28" s="64">
        <f>+SUM(C23:C27)</f>
        <v>6078.4000000000005</v>
      </c>
      <c r="D28" s="64">
        <f>+SUM(D23:D27)</f>
        <v>4629.82</v>
      </c>
      <c r="E28" s="64">
        <f>+SUM(E23:E27)</f>
        <v>2343.826</v>
      </c>
      <c r="F28" s="64">
        <f>+SUM(F23:F27)</f>
        <v>13052.046000000002</v>
      </c>
      <c r="H28" s="13" t="s">
        <v>8</v>
      </c>
      <c r="I28" s="365">
        <f>+SUM(I23:I27)</f>
        <v>2541.4900000000007</v>
      </c>
      <c r="J28" s="365">
        <f>+SUM(J23:J27)</f>
        <v>986.15</v>
      </c>
      <c r="K28" s="365">
        <f>+SUM(K23:K27)</f>
        <v>2395.15</v>
      </c>
      <c r="L28" s="365">
        <f>+SUM(L23:L27)</f>
        <v>123.80000000000001</v>
      </c>
      <c r="M28" s="365">
        <f t="shared" ref="M28" si="5">+SUM(M23:M27)</f>
        <v>31.810000000000002</v>
      </c>
      <c r="N28" s="365">
        <f t="shared" ref="N28" si="6">+SUM(N23:N27)</f>
        <v>6078.4000000000005</v>
      </c>
      <c r="P28" s="326"/>
      <c r="Q28" s="326"/>
      <c r="R28" s="326"/>
    </row>
    <row r="29" spans="2:18" x14ac:dyDescent="0.25">
      <c r="B29" s="44">
        <v>2010</v>
      </c>
      <c r="C29" s="70"/>
      <c r="D29" s="70"/>
      <c r="E29" s="70"/>
      <c r="F29" s="67"/>
      <c r="H29" s="318">
        <v>2010</v>
      </c>
      <c r="I29" s="350"/>
      <c r="J29" s="350"/>
      <c r="K29" s="350"/>
      <c r="L29" s="350"/>
      <c r="M29" s="350"/>
      <c r="N29" s="350"/>
      <c r="P29" s="326"/>
      <c r="Q29" s="326"/>
      <c r="R29" s="326"/>
    </row>
    <row r="30" spans="2:18" x14ac:dyDescent="0.25">
      <c r="B30" s="11" t="s">
        <v>5</v>
      </c>
      <c r="C30" s="70">
        <v>291.88</v>
      </c>
      <c r="D30" s="70">
        <v>81.099999999999994</v>
      </c>
      <c r="E30" s="70">
        <v>30.74</v>
      </c>
      <c r="F30" s="67">
        <f>+SUM(C30:E30)</f>
        <v>403.72</v>
      </c>
      <c r="H30" s="11" t="s">
        <v>5</v>
      </c>
      <c r="I30" s="350">
        <v>46.4</v>
      </c>
      <c r="J30" s="350">
        <v>59.58</v>
      </c>
      <c r="K30" s="350">
        <v>179.9</v>
      </c>
      <c r="L30" s="350">
        <v>2</v>
      </c>
      <c r="M30" s="350">
        <v>4</v>
      </c>
      <c r="N30" s="384">
        <f>+SUM(I30:M30)</f>
        <v>291.88</v>
      </c>
      <c r="P30" s="326"/>
      <c r="Q30" s="326"/>
      <c r="R30" s="326"/>
    </row>
    <row r="31" spans="2:18" x14ac:dyDescent="0.25">
      <c r="B31" s="11" t="s">
        <v>207</v>
      </c>
      <c r="C31" s="70">
        <v>3273.9</v>
      </c>
      <c r="D31" s="70">
        <v>2134.9899999999998</v>
      </c>
      <c r="E31" s="70">
        <v>724.4</v>
      </c>
      <c r="F31" s="67">
        <f>+SUM(C31:E31)</f>
        <v>6133.2899999999991</v>
      </c>
      <c r="H31" s="11" t="s">
        <v>207</v>
      </c>
      <c r="I31" s="350">
        <v>1910.12</v>
      </c>
      <c r="J31" s="350">
        <v>648.92999999999995</v>
      </c>
      <c r="K31" s="350">
        <v>688.65</v>
      </c>
      <c r="L31" s="350">
        <v>2.7</v>
      </c>
      <c r="M31" s="350">
        <v>23.5</v>
      </c>
      <c r="N31" s="384">
        <f t="shared" ref="N31:N34" si="7">+SUM(I31:M31)</f>
        <v>3273.8999999999996</v>
      </c>
    </row>
    <row r="32" spans="2:18" x14ac:dyDescent="0.25">
      <c r="B32" s="11" t="s">
        <v>6</v>
      </c>
      <c r="C32" s="70">
        <v>576.29</v>
      </c>
      <c r="D32" s="70">
        <v>521.54999999999995</v>
      </c>
      <c r="E32" s="70">
        <v>391.09</v>
      </c>
      <c r="F32" s="67">
        <f>+SUM(C32:E32)</f>
        <v>1488.9299999999998</v>
      </c>
      <c r="H32" s="11" t="s">
        <v>6</v>
      </c>
      <c r="I32" s="350">
        <v>266.87</v>
      </c>
      <c r="J32" s="350">
        <v>125.12</v>
      </c>
      <c r="K32" s="350">
        <v>184.3</v>
      </c>
      <c r="L32" s="350">
        <v>0</v>
      </c>
      <c r="M32" s="350">
        <v>0</v>
      </c>
      <c r="N32" s="384">
        <f t="shared" si="7"/>
        <v>576.29</v>
      </c>
    </row>
    <row r="33" spans="2:14" x14ac:dyDescent="0.25">
      <c r="B33" s="11" t="s">
        <v>7</v>
      </c>
      <c r="C33" s="70">
        <v>1297.5899999999999</v>
      </c>
      <c r="D33" s="70">
        <v>1171.6400000000001</v>
      </c>
      <c r="E33" s="70">
        <v>995.87</v>
      </c>
      <c r="F33" s="67">
        <f>+SUM(C33:E33)</f>
        <v>3465.1</v>
      </c>
      <c r="H33" s="11" t="s">
        <v>7</v>
      </c>
      <c r="I33" s="350">
        <v>118.21</v>
      </c>
      <c r="J33" s="350">
        <v>140.25</v>
      </c>
      <c r="K33" s="350">
        <v>921.76</v>
      </c>
      <c r="L33" s="350">
        <v>25.37</v>
      </c>
      <c r="M33" s="350">
        <v>92</v>
      </c>
      <c r="N33" s="384">
        <f t="shared" si="7"/>
        <v>1297.5899999999999</v>
      </c>
    </row>
    <row r="34" spans="2:14" x14ac:dyDescent="0.25">
      <c r="B34" s="11" t="s">
        <v>208</v>
      </c>
      <c r="C34" s="70" t="s">
        <v>130</v>
      </c>
      <c r="D34" s="70" t="s">
        <v>130</v>
      </c>
      <c r="E34" s="70" t="s">
        <v>130</v>
      </c>
      <c r="F34" s="67">
        <f>+SUM(C34:E34)</f>
        <v>0</v>
      </c>
      <c r="H34" s="11" t="s">
        <v>208</v>
      </c>
      <c r="I34" s="350"/>
      <c r="J34" s="350"/>
      <c r="K34" s="350"/>
      <c r="L34" s="350"/>
      <c r="M34" s="350"/>
      <c r="N34" s="384">
        <f t="shared" si="7"/>
        <v>0</v>
      </c>
    </row>
    <row r="35" spans="2:14" x14ac:dyDescent="0.25">
      <c r="B35" s="13" t="s">
        <v>8</v>
      </c>
      <c r="C35" s="64">
        <f>+SUM(C30:C34)</f>
        <v>5439.66</v>
      </c>
      <c r="D35" s="64">
        <f>+SUM(D30:D34)</f>
        <v>3909.2799999999997</v>
      </c>
      <c r="E35" s="64">
        <f>+SUM(E30:E34)</f>
        <v>2142.1</v>
      </c>
      <c r="F35" s="64">
        <f>+SUM(F30:F34)</f>
        <v>11491.039999999999</v>
      </c>
      <c r="H35" s="13" t="s">
        <v>8</v>
      </c>
      <c r="I35" s="365">
        <f>+SUM(I30:I34)</f>
        <v>2341.6</v>
      </c>
      <c r="J35" s="365">
        <f>+SUM(J30:J34)</f>
        <v>973.88</v>
      </c>
      <c r="K35" s="365">
        <f>+SUM(K30:K34)</f>
        <v>1974.61</v>
      </c>
      <c r="L35" s="365">
        <f>+SUM(L30:L34)</f>
        <v>30.07</v>
      </c>
      <c r="M35" s="365">
        <f t="shared" ref="M35" si="8">+SUM(M30:M34)</f>
        <v>119.5</v>
      </c>
      <c r="N35" s="365">
        <f t="shared" ref="N35" si="9">+SUM(N30:N34)</f>
        <v>5439.66</v>
      </c>
    </row>
    <row r="36" spans="2:14" x14ac:dyDescent="0.25">
      <c r="B36" s="44">
        <v>2009</v>
      </c>
      <c r="C36" s="70"/>
      <c r="D36" s="70"/>
      <c r="E36" s="70"/>
      <c r="F36" s="67"/>
      <c r="H36" s="318">
        <v>2009</v>
      </c>
      <c r="I36" s="350"/>
      <c r="J36" s="350"/>
      <c r="K36" s="350"/>
      <c r="L36" s="350"/>
      <c r="M36" s="350"/>
      <c r="N36" s="350"/>
    </row>
    <row r="37" spans="2:14" x14ac:dyDescent="0.25">
      <c r="B37" s="11" t="s">
        <v>5</v>
      </c>
      <c r="C37" s="70">
        <v>268.67</v>
      </c>
      <c r="D37" s="70">
        <v>79.31</v>
      </c>
      <c r="E37" s="70">
        <v>27.36</v>
      </c>
      <c r="F37" s="67">
        <f>+SUM(C37:E37)</f>
        <v>375.34000000000003</v>
      </c>
      <c r="H37" s="11" t="s">
        <v>5</v>
      </c>
      <c r="I37" s="350">
        <v>42.12</v>
      </c>
      <c r="J37" s="350">
        <v>56.13</v>
      </c>
      <c r="K37" s="350">
        <v>164.42</v>
      </c>
      <c r="L37" s="350">
        <v>2</v>
      </c>
      <c r="M37" s="350">
        <v>4</v>
      </c>
      <c r="N37" s="384">
        <f>+SUM(I37:M37)</f>
        <v>268.66999999999996</v>
      </c>
    </row>
    <row r="38" spans="2:14" x14ac:dyDescent="0.25">
      <c r="B38" s="11" t="s">
        <v>207</v>
      </c>
      <c r="C38" s="70">
        <v>3007.2</v>
      </c>
      <c r="D38" s="70">
        <v>1972.18</v>
      </c>
      <c r="E38" s="70">
        <v>658.28</v>
      </c>
      <c r="F38" s="67">
        <f>+SUM(C38:E38)</f>
        <v>5637.66</v>
      </c>
      <c r="H38" s="11" t="s">
        <v>207</v>
      </c>
      <c r="I38" s="350">
        <v>1744.57</v>
      </c>
      <c r="J38" s="350">
        <v>591.05999999999995</v>
      </c>
      <c r="K38" s="350">
        <v>643.57000000000005</v>
      </c>
      <c r="L38" s="350">
        <v>1</v>
      </c>
      <c r="M38" s="350">
        <v>27</v>
      </c>
      <c r="N38" s="384">
        <f t="shared" ref="N38:N41" si="10">+SUM(I38:M38)</f>
        <v>3007.2000000000003</v>
      </c>
    </row>
    <row r="39" spans="2:14" x14ac:dyDescent="0.25">
      <c r="B39" s="11" t="s">
        <v>6</v>
      </c>
      <c r="C39" s="70">
        <v>569.57000000000005</v>
      </c>
      <c r="D39" s="70">
        <v>478.54</v>
      </c>
      <c r="E39" s="70">
        <v>423.94</v>
      </c>
      <c r="F39" s="67">
        <f>+SUM(C39:E39)</f>
        <v>1472.0500000000002</v>
      </c>
      <c r="H39" s="11" t="s">
        <v>6</v>
      </c>
      <c r="I39" s="350">
        <v>255.79</v>
      </c>
      <c r="J39" s="350">
        <v>125.52</v>
      </c>
      <c r="K39" s="350">
        <v>188.26</v>
      </c>
      <c r="L39" s="350">
        <v>0</v>
      </c>
      <c r="M39" s="350">
        <v>0</v>
      </c>
      <c r="N39" s="384">
        <f t="shared" si="10"/>
        <v>569.56999999999994</v>
      </c>
    </row>
    <row r="40" spans="2:14" x14ac:dyDescent="0.25">
      <c r="B40" s="11" t="s">
        <v>7</v>
      </c>
      <c r="C40" s="70">
        <v>1013.3</v>
      </c>
      <c r="D40" s="70">
        <v>1077.8</v>
      </c>
      <c r="E40" s="70">
        <v>853.75</v>
      </c>
      <c r="F40" s="67">
        <f>+SUM(C40:E40)</f>
        <v>2944.85</v>
      </c>
      <c r="H40" s="11" t="s">
        <v>7</v>
      </c>
      <c r="I40" s="350">
        <v>115.58</v>
      </c>
      <c r="J40" s="350">
        <v>143.05000000000001</v>
      </c>
      <c r="K40" s="350">
        <v>672.35</v>
      </c>
      <c r="L40" s="350">
        <v>21.32</v>
      </c>
      <c r="M40" s="350">
        <v>61</v>
      </c>
      <c r="N40" s="384">
        <f t="shared" si="10"/>
        <v>1013.3000000000001</v>
      </c>
    </row>
    <row r="41" spans="2:14" x14ac:dyDescent="0.25">
      <c r="B41" s="11" t="s">
        <v>208</v>
      </c>
      <c r="C41" s="70" t="s">
        <v>130</v>
      </c>
      <c r="D41" s="70" t="s">
        <v>130</v>
      </c>
      <c r="E41" s="70" t="s">
        <v>130</v>
      </c>
      <c r="F41" s="67">
        <f>+SUM(C41:E41)</f>
        <v>0</v>
      </c>
      <c r="H41" s="11" t="s">
        <v>208</v>
      </c>
      <c r="I41" s="350"/>
      <c r="J41" s="350"/>
      <c r="K41" s="350"/>
      <c r="L41" s="350"/>
      <c r="M41" s="350"/>
      <c r="N41" s="384">
        <f t="shared" si="10"/>
        <v>0</v>
      </c>
    </row>
    <row r="42" spans="2:14" x14ac:dyDescent="0.25">
      <c r="B42" s="13" t="s">
        <v>8</v>
      </c>
      <c r="C42" s="64">
        <f>+SUM(C37:C41)</f>
        <v>4858.74</v>
      </c>
      <c r="D42" s="64">
        <f>+SUM(D37:D41)</f>
        <v>3607.83</v>
      </c>
      <c r="E42" s="64">
        <f>+SUM(E37:E41)</f>
        <v>1963.33</v>
      </c>
      <c r="F42" s="64">
        <f>+SUM(F37:F41)</f>
        <v>10429.9</v>
      </c>
      <c r="H42" s="13" t="s">
        <v>8</v>
      </c>
      <c r="I42" s="365">
        <f>+SUM(I37:I41)</f>
        <v>2158.06</v>
      </c>
      <c r="J42" s="365">
        <f>+SUM(J37:J41)</f>
        <v>915.76</v>
      </c>
      <c r="K42" s="365">
        <f>+SUM(K37:K41)</f>
        <v>1668.6</v>
      </c>
      <c r="L42" s="365">
        <f>+SUM(L37:L41)</f>
        <v>24.32</v>
      </c>
      <c r="M42" s="365">
        <f t="shared" ref="M42" si="11">+SUM(M37:M41)</f>
        <v>92</v>
      </c>
      <c r="N42" s="365">
        <f t="shared" ref="N42" si="12">+SUM(N37:N41)</f>
        <v>4858.7400000000007</v>
      </c>
    </row>
    <row r="44" spans="2:14" x14ac:dyDescent="0.25">
      <c r="B44" s="407" t="s">
        <v>573</v>
      </c>
    </row>
    <row r="46" spans="2:14" x14ac:dyDescent="0.25">
      <c r="E46" s="474" t="s">
        <v>146</v>
      </c>
      <c r="F46" s="474"/>
      <c r="G46" s="474"/>
      <c r="H46" s="474"/>
      <c r="I46" s="474"/>
      <c r="K46" s="226"/>
      <c r="L46" s="226"/>
    </row>
    <row r="47" spans="2:14" ht="15.75" thickBot="1" x14ac:dyDescent="0.3">
      <c r="E47" s="7"/>
      <c r="F47" s="69" t="s">
        <v>125</v>
      </c>
      <c r="G47" s="69" t="s">
        <v>211</v>
      </c>
      <c r="H47" s="69" t="s">
        <v>127</v>
      </c>
      <c r="I47" s="69" t="s">
        <v>8</v>
      </c>
      <c r="K47" s="226"/>
      <c r="L47" s="226"/>
    </row>
    <row r="48" spans="2:14" ht="15.75" thickTop="1" x14ac:dyDescent="0.25">
      <c r="E48" s="26" t="s">
        <v>5</v>
      </c>
      <c r="F48" s="65">
        <v>437.67</v>
      </c>
      <c r="G48" s="65">
        <v>141.19</v>
      </c>
      <c r="H48" s="65">
        <v>109.86</v>
      </c>
      <c r="I48" s="66">
        <v>688.72</v>
      </c>
      <c r="K48" s="226"/>
      <c r="L48" s="226"/>
    </row>
    <row r="49" spans="5:12" x14ac:dyDescent="0.25">
      <c r="E49" s="26" t="s">
        <v>53</v>
      </c>
      <c r="F49" s="65">
        <v>3271</v>
      </c>
      <c r="G49" s="65">
        <v>2451.92</v>
      </c>
      <c r="H49" s="65">
        <v>966.09</v>
      </c>
      <c r="I49" s="66">
        <v>6688.96</v>
      </c>
      <c r="K49" s="226"/>
      <c r="L49" s="226"/>
    </row>
    <row r="50" spans="5:12" x14ac:dyDescent="0.25">
      <c r="E50" s="26" t="s">
        <v>6</v>
      </c>
      <c r="F50" s="65">
        <v>734.87</v>
      </c>
      <c r="G50" s="65">
        <v>423.07</v>
      </c>
      <c r="H50" s="65">
        <v>354.76</v>
      </c>
      <c r="I50" s="66">
        <v>1512.7</v>
      </c>
      <c r="K50" s="226"/>
      <c r="L50" s="226"/>
    </row>
    <row r="51" spans="5:12" x14ac:dyDescent="0.25">
      <c r="E51" s="26" t="s">
        <v>7</v>
      </c>
      <c r="F51" s="65">
        <v>1448.03</v>
      </c>
      <c r="G51" s="65">
        <v>1413.49</v>
      </c>
      <c r="H51" s="65">
        <v>1091.3599999999999</v>
      </c>
      <c r="I51" s="66">
        <v>3952.88</v>
      </c>
      <c r="J51" s="226"/>
    </row>
    <row r="52" spans="5:12" x14ac:dyDescent="0.25">
      <c r="E52" s="11" t="s">
        <v>208</v>
      </c>
      <c r="F52" s="70">
        <v>51.666666666666664</v>
      </c>
      <c r="G52" s="70">
        <v>388.33333333333331</v>
      </c>
      <c r="H52" s="70">
        <v>35.833333333333336</v>
      </c>
      <c r="I52" s="67">
        <f>+SUM(F52:H52)</f>
        <v>475.83333333333331</v>
      </c>
      <c r="J52" s="226"/>
    </row>
    <row r="53" spans="5:12" x14ac:dyDescent="0.25">
      <c r="E53" s="25" t="s">
        <v>8</v>
      </c>
      <c r="F53" s="71">
        <f>+SUM(F48:F52)</f>
        <v>5943.2366666666667</v>
      </c>
      <c r="G53" s="71">
        <f t="shared" ref="G53:H53" si="13">+SUM(G48:G52)</f>
        <v>4818.0033333333331</v>
      </c>
      <c r="H53" s="71">
        <f t="shared" si="13"/>
        <v>2557.9033333333332</v>
      </c>
      <c r="I53" s="71">
        <f>+SUM(I48:I52)</f>
        <v>13319.093333333336</v>
      </c>
    </row>
    <row r="54" spans="5:12" x14ac:dyDescent="0.25">
      <c r="J54" s="226"/>
    </row>
    <row r="55" spans="5:12" x14ac:dyDescent="0.25">
      <c r="E55" s="474" t="s">
        <v>138</v>
      </c>
      <c r="F55" s="474"/>
      <c r="G55" s="474"/>
      <c r="H55" s="474"/>
      <c r="I55" s="474"/>
      <c r="J55" s="474"/>
      <c r="K55" s="474"/>
    </row>
    <row r="56" spans="5:12" ht="15.75" thickBot="1" x14ac:dyDescent="0.3">
      <c r="E56" s="7"/>
      <c r="F56" s="69" t="s">
        <v>69</v>
      </c>
      <c r="G56" s="69" t="s">
        <v>70</v>
      </c>
      <c r="H56" s="69" t="s">
        <v>71</v>
      </c>
      <c r="I56" s="69" t="s">
        <v>72</v>
      </c>
      <c r="J56" s="69" t="s">
        <v>73</v>
      </c>
      <c r="K56" s="69" t="s">
        <v>8</v>
      </c>
    </row>
    <row r="57" spans="5:12" ht="15.75" thickTop="1" x14ac:dyDescent="0.25">
      <c r="E57" s="26" t="s">
        <v>5</v>
      </c>
      <c r="F57" s="65">
        <v>53.86</v>
      </c>
      <c r="G57" s="65">
        <v>150.15</v>
      </c>
      <c r="H57" s="65">
        <v>229.2175</v>
      </c>
      <c r="I57" s="65">
        <v>3.4733329999999998</v>
      </c>
      <c r="J57" s="65">
        <v>1</v>
      </c>
      <c r="K57" s="66">
        <v>437.70083299999999</v>
      </c>
    </row>
    <row r="58" spans="5:12" x14ac:dyDescent="0.25">
      <c r="E58" s="26" t="s">
        <v>53</v>
      </c>
      <c r="F58" s="65">
        <v>2154.7489999999998</v>
      </c>
      <c r="G58" s="65">
        <v>539.6952</v>
      </c>
      <c r="H58" s="65">
        <v>545.84649999999999</v>
      </c>
      <c r="I58" s="65">
        <v>11.1</v>
      </c>
      <c r="J58" s="65">
        <v>19.796669999999999</v>
      </c>
      <c r="K58" s="66">
        <v>3271</v>
      </c>
    </row>
    <row r="59" spans="5:12" x14ac:dyDescent="0.25">
      <c r="E59" s="26" t="s">
        <v>6</v>
      </c>
      <c r="F59" s="65">
        <v>268.14420000000001</v>
      </c>
      <c r="G59" s="65">
        <v>144.94</v>
      </c>
      <c r="H59" s="65">
        <v>311.6533</v>
      </c>
      <c r="I59" s="65">
        <v>6.0358330000000002</v>
      </c>
      <c r="J59" s="65">
        <v>4.0999999999999996</v>
      </c>
      <c r="K59" s="66">
        <v>734.873333</v>
      </c>
    </row>
    <row r="60" spans="5:12" x14ac:dyDescent="0.25">
      <c r="E60" s="26" t="s">
        <v>7</v>
      </c>
      <c r="F60" s="65">
        <v>171.07499999999999</v>
      </c>
      <c r="G60" s="65">
        <v>242.72329999999999</v>
      </c>
      <c r="H60" s="65">
        <v>983.82899999999995</v>
      </c>
      <c r="I60" s="65">
        <v>44.186669999999999</v>
      </c>
      <c r="J60" s="65">
        <v>6.26</v>
      </c>
      <c r="K60" s="66">
        <v>1448.0739699999999</v>
      </c>
    </row>
    <row r="61" spans="5:12" x14ac:dyDescent="0.25">
      <c r="E61" s="11" t="s">
        <v>208</v>
      </c>
      <c r="F61" s="65">
        <v>38.6666666666667</v>
      </c>
      <c r="G61" s="65">
        <v>5</v>
      </c>
      <c r="H61" s="65">
        <v>8</v>
      </c>
      <c r="I61" s="65">
        <v>0</v>
      </c>
      <c r="J61" s="65">
        <v>0</v>
      </c>
      <c r="K61" s="66">
        <f>+SUM(F61:J61)</f>
        <v>51.6666666666667</v>
      </c>
    </row>
    <row r="62" spans="5:12" x14ac:dyDescent="0.25">
      <c r="E62" s="25" t="s">
        <v>8</v>
      </c>
      <c r="F62" s="71">
        <f t="shared" ref="F62:J62" si="14">+SUM(F57:F61)</f>
        <v>2686.4948666666664</v>
      </c>
      <c r="G62" s="71">
        <f t="shared" si="14"/>
        <v>1082.5084999999999</v>
      </c>
      <c r="H62" s="71">
        <f t="shared" si="14"/>
        <v>2078.5463</v>
      </c>
      <c r="I62" s="71">
        <f t="shared" si="14"/>
        <v>64.795836000000008</v>
      </c>
      <c r="J62" s="71">
        <f t="shared" si="14"/>
        <v>31.156669999999998</v>
      </c>
      <c r="K62" s="71">
        <f>+SUM(K57:K61)</f>
        <v>5943.3148026666668</v>
      </c>
    </row>
    <row r="64" spans="5:12" x14ac:dyDescent="0.25">
      <c r="E64" s="474" t="s">
        <v>146</v>
      </c>
      <c r="F64" s="474"/>
      <c r="G64" s="474"/>
      <c r="H64" s="474"/>
      <c r="I64" s="474"/>
    </row>
    <row r="65" spans="5:12" ht="15.75" thickBot="1" x14ac:dyDescent="0.3">
      <c r="E65" s="69" t="s">
        <v>125</v>
      </c>
      <c r="F65" s="69" t="s">
        <v>211</v>
      </c>
      <c r="G65" s="69" t="s">
        <v>127</v>
      </c>
      <c r="H65" s="69" t="s">
        <v>69</v>
      </c>
      <c r="I65" s="69" t="s">
        <v>70</v>
      </c>
      <c r="J65" s="69" t="s">
        <v>71</v>
      </c>
      <c r="K65" s="69" t="s">
        <v>72</v>
      </c>
      <c r="L65" s="69" t="s">
        <v>73</v>
      </c>
    </row>
    <row r="66" spans="5:12" ht="15.75" thickTop="1" x14ac:dyDescent="0.25">
      <c r="E66" s="71">
        <f>+F53</f>
        <v>5943.2366666666667</v>
      </c>
      <c r="F66" s="71">
        <f>+G53</f>
        <v>4818.0033333333331</v>
      </c>
      <c r="G66" s="71">
        <f>+H53</f>
        <v>2557.9033333333332</v>
      </c>
      <c r="H66" s="71">
        <f>+F62</f>
        <v>2686.4948666666664</v>
      </c>
      <c r="I66" s="71">
        <f t="shared" ref="I66:L66" si="15">+G62</f>
        <v>1082.5084999999999</v>
      </c>
      <c r="J66" s="71">
        <f t="shared" si="15"/>
        <v>2078.5463</v>
      </c>
      <c r="K66" s="71">
        <f t="shared" si="15"/>
        <v>64.795836000000008</v>
      </c>
      <c r="L66" s="71">
        <f t="shared" si="15"/>
        <v>31.156669999999998</v>
      </c>
    </row>
    <row r="67" spans="5:12" x14ac:dyDescent="0.25">
      <c r="E67" s="22">
        <f>+E66/$I$53</f>
        <v>0.44621931222545669</v>
      </c>
      <c r="F67" s="22">
        <f>+F66/$I$53</f>
        <v>0.36173658467243008</v>
      </c>
      <c r="G67" s="22">
        <f>+G66/$I$53</f>
        <v>0.19204785711139491</v>
      </c>
      <c r="H67" s="22">
        <f>+H66/$K$62</f>
        <v>0.45201961461998963</v>
      </c>
      <c r="I67" s="22">
        <f>+I66/$K$62</f>
        <v>0.18213884607194225</v>
      </c>
      <c r="J67" s="22">
        <f>+J66/$K$62</f>
        <v>0.34972845440853828</v>
      </c>
      <c r="K67" s="22">
        <f>+K66/$K$62</f>
        <v>1.0902305893493508E-2</v>
      </c>
      <c r="L67" s="22">
        <f>+L66/$K$62</f>
        <v>5.2423051839725057E-3</v>
      </c>
    </row>
  </sheetData>
  <sheetProtection password="C69F" sheet="1" objects="1" scenarios="1"/>
  <mergeCells count="5">
    <mergeCell ref="B6:F6"/>
    <mergeCell ref="E46:I46"/>
    <mergeCell ref="E64:I64"/>
    <mergeCell ref="E55:K55"/>
    <mergeCell ref="H6:N6"/>
  </mergeCells>
  <hyperlinks>
    <hyperlink ref="A1" location="ÍNDICE!A1" display="ÍNDICE"/>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P57"/>
  <sheetViews>
    <sheetView workbookViewId="0">
      <selection activeCell="L3" sqref="L3"/>
    </sheetView>
  </sheetViews>
  <sheetFormatPr baseColWidth="10" defaultRowHeight="15" x14ac:dyDescent="0.25"/>
  <cols>
    <col min="2" max="2" width="18.140625" customWidth="1"/>
    <col min="5" max="5" width="24.5703125" bestFit="1" customWidth="1"/>
    <col min="6" max="6" width="15.7109375" bestFit="1" customWidth="1"/>
    <col min="16" max="16" width="6.5703125" customWidth="1"/>
  </cols>
  <sheetData>
    <row r="1" spans="1:16" s="72" customFormat="1" x14ac:dyDescent="0.25">
      <c r="A1" s="78" t="s">
        <v>161</v>
      </c>
    </row>
    <row r="2" spans="1:16" x14ac:dyDescent="0.25">
      <c r="A2" s="1" t="s">
        <v>671</v>
      </c>
      <c r="G2" s="348"/>
      <c r="H2" s="348"/>
      <c r="I2" s="408"/>
      <c r="J2" s="408"/>
      <c r="K2" s="348"/>
    </row>
    <row r="3" spans="1:16" s="49" customFormat="1" x14ac:dyDescent="0.25">
      <c r="A3" s="1"/>
      <c r="G3" s="348"/>
      <c r="H3" s="348"/>
      <c r="I3" s="408"/>
      <c r="J3" s="408"/>
      <c r="K3" s="348"/>
    </row>
    <row r="4" spans="1:16" s="49" customFormat="1" x14ac:dyDescent="0.25">
      <c r="A4" s="77" t="s">
        <v>105</v>
      </c>
      <c r="B4" s="49" t="s">
        <v>636</v>
      </c>
      <c r="I4" s="408"/>
      <c r="J4" s="408"/>
    </row>
    <row r="6" spans="1:16" x14ac:dyDescent="0.25">
      <c r="B6" s="474" t="s">
        <v>701</v>
      </c>
      <c r="C6" s="474"/>
      <c r="D6" s="474"/>
      <c r="E6" s="474"/>
      <c r="F6" s="474"/>
      <c r="G6" s="474"/>
      <c r="H6" s="474"/>
      <c r="I6" s="408"/>
      <c r="J6" s="360" t="s">
        <v>74</v>
      </c>
      <c r="K6" s="48">
        <v>0.26805417915976715</v>
      </c>
      <c r="L6" s="48">
        <v>0.12791773919999833</v>
      </c>
      <c r="M6" s="48">
        <v>0.37253660333311178</v>
      </c>
      <c r="N6" s="48">
        <v>9.552644104681364E-2</v>
      </c>
      <c r="O6" s="48">
        <v>0.13596503726030926</v>
      </c>
      <c r="P6" s="48">
        <v>1</v>
      </c>
    </row>
    <row r="7" spans="1:16" ht="15.75" thickBot="1" x14ac:dyDescent="0.3">
      <c r="B7" s="7"/>
      <c r="C7" s="361" t="s">
        <v>69</v>
      </c>
      <c r="D7" s="361" t="s">
        <v>70</v>
      </c>
      <c r="E7" s="361" t="s">
        <v>71</v>
      </c>
      <c r="F7" s="361" t="s">
        <v>72</v>
      </c>
      <c r="G7" s="361" t="s">
        <v>73</v>
      </c>
      <c r="H7" s="361" t="s">
        <v>2</v>
      </c>
    </row>
    <row r="8" spans="1:16" s="325" customFormat="1" ht="15.75" thickTop="1" x14ac:dyDescent="0.25">
      <c r="B8" s="228">
        <v>2013</v>
      </c>
      <c r="C8" s="70"/>
      <c r="D8" s="70"/>
      <c r="E8" s="70"/>
      <c r="F8" s="70"/>
      <c r="G8" s="70"/>
      <c r="H8" s="70"/>
    </row>
    <row r="9" spans="1:16" x14ac:dyDescent="0.25">
      <c r="B9" s="11" t="s">
        <v>5</v>
      </c>
      <c r="C9" s="363">
        <v>74.349999999999994</v>
      </c>
      <c r="D9" s="363">
        <v>274.22000000000003</v>
      </c>
      <c r="E9" s="363">
        <v>587.34</v>
      </c>
      <c r="F9" s="363">
        <v>109.19</v>
      </c>
      <c r="G9" s="363">
        <v>70.69</v>
      </c>
      <c r="H9" s="363">
        <v>1115.7900000000002</v>
      </c>
    </row>
    <row r="10" spans="1:16" x14ac:dyDescent="0.25">
      <c r="B10" s="11" t="s">
        <v>53</v>
      </c>
      <c r="C10" s="363">
        <v>4466.2700000000004</v>
      </c>
      <c r="D10" s="363">
        <v>1489.12</v>
      </c>
      <c r="E10" s="363">
        <v>3307.51</v>
      </c>
      <c r="F10" s="363">
        <v>736.83</v>
      </c>
      <c r="G10" s="363">
        <v>1057.79</v>
      </c>
      <c r="H10" s="363">
        <v>11057.52</v>
      </c>
    </row>
    <row r="11" spans="1:16" x14ac:dyDescent="0.25">
      <c r="B11" s="11" t="s">
        <v>6</v>
      </c>
      <c r="C11" s="363">
        <v>314.43</v>
      </c>
      <c r="D11" s="363">
        <v>225.18</v>
      </c>
      <c r="E11" s="363">
        <v>706.44</v>
      </c>
      <c r="F11" s="363">
        <v>217.63</v>
      </c>
      <c r="G11" s="363">
        <v>369.75</v>
      </c>
      <c r="H11" s="363">
        <v>1833.4300000000003</v>
      </c>
    </row>
    <row r="12" spans="1:16" x14ac:dyDescent="0.25">
      <c r="B12" s="11" t="s">
        <v>7</v>
      </c>
      <c r="C12" s="363">
        <v>224.7</v>
      </c>
      <c r="D12" s="363">
        <v>435.58</v>
      </c>
      <c r="E12" s="363">
        <v>2458.4499999999998</v>
      </c>
      <c r="F12" s="363">
        <v>746.62</v>
      </c>
      <c r="G12" s="363">
        <v>1078.3699999999999</v>
      </c>
      <c r="H12" s="363">
        <v>4943.7199999999993</v>
      </c>
    </row>
    <row r="13" spans="1:16" s="325" customFormat="1" x14ac:dyDescent="0.25">
      <c r="B13" s="11" t="s">
        <v>208</v>
      </c>
      <c r="C13" s="363">
        <v>60.333333333333336</v>
      </c>
      <c r="D13" s="363">
        <v>58.333333333333329</v>
      </c>
      <c r="E13" s="363">
        <v>191.33333333333334</v>
      </c>
      <c r="F13" s="363">
        <v>114.83333333333334</v>
      </c>
      <c r="G13" s="363">
        <v>51</v>
      </c>
      <c r="H13" s="363">
        <f>SUM(C13:G13)</f>
        <v>475.83333333333337</v>
      </c>
    </row>
    <row r="14" spans="1:16" x14ac:dyDescent="0.25">
      <c r="B14" s="13" t="s">
        <v>8</v>
      </c>
      <c r="C14" s="365">
        <v>5079.7500000000009</v>
      </c>
      <c r="D14" s="365">
        <v>2424.1</v>
      </c>
      <c r="E14" s="365">
        <v>7059.7400000000007</v>
      </c>
      <c r="F14" s="365">
        <v>1810.27</v>
      </c>
      <c r="G14" s="365">
        <v>2576.6</v>
      </c>
      <c r="H14" s="365">
        <f>SUM(H9:H13)</f>
        <v>19426.293333333331</v>
      </c>
    </row>
    <row r="15" spans="1:16" x14ac:dyDescent="0.25">
      <c r="B15" s="229">
        <v>2012</v>
      </c>
      <c r="C15" s="383"/>
      <c r="D15" s="383"/>
      <c r="E15" s="383"/>
      <c r="F15" s="383"/>
      <c r="G15" s="383"/>
      <c r="H15" s="387"/>
    </row>
    <row r="16" spans="1:16" x14ac:dyDescent="0.25">
      <c r="B16" s="11" t="s">
        <v>5</v>
      </c>
      <c r="C16" s="371">
        <v>100.76</v>
      </c>
      <c r="D16" s="371">
        <v>170.07</v>
      </c>
      <c r="E16" s="371">
        <v>369.67</v>
      </c>
      <c r="F16" s="371">
        <v>84.48</v>
      </c>
      <c r="G16" s="371">
        <v>66.680000000000007</v>
      </c>
      <c r="H16" s="384">
        <f>SUM(C16:G16)</f>
        <v>791.66000000000008</v>
      </c>
    </row>
    <row r="17" spans="2:8" x14ac:dyDescent="0.25">
      <c r="B17" s="11" t="s">
        <v>53</v>
      </c>
      <c r="C17" s="371">
        <v>4246.09</v>
      </c>
      <c r="D17" s="371">
        <v>1439.91</v>
      </c>
      <c r="E17" s="371">
        <v>3438.57</v>
      </c>
      <c r="F17" s="371">
        <v>1360.33</v>
      </c>
      <c r="G17" s="371">
        <v>968</v>
      </c>
      <c r="H17" s="384">
        <f t="shared" ref="H17:H20" si="0">SUM(C17:G17)</f>
        <v>11452.9</v>
      </c>
    </row>
    <row r="18" spans="2:8" x14ac:dyDescent="0.25">
      <c r="B18" s="11" t="s">
        <v>6</v>
      </c>
      <c r="C18" s="371">
        <v>323.02</v>
      </c>
      <c r="D18" s="371">
        <v>228.01</v>
      </c>
      <c r="E18" s="371">
        <v>798.95</v>
      </c>
      <c r="F18" s="371">
        <v>405.84</v>
      </c>
      <c r="G18" s="371">
        <v>467.66</v>
      </c>
      <c r="H18" s="384">
        <f t="shared" si="0"/>
        <v>2223.48</v>
      </c>
    </row>
    <row r="19" spans="2:8" x14ac:dyDescent="0.25">
      <c r="B19" s="11" t="s">
        <v>7</v>
      </c>
      <c r="C19" s="371">
        <v>253.2</v>
      </c>
      <c r="D19" s="371">
        <v>351.35</v>
      </c>
      <c r="E19" s="371">
        <v>2784.18</v>
      </c>
      <c r="F19" s="371">
        <v>1285.05</v>
      </c>
      <c r="G19" s="371">
        <v>1321.23</v>
      </c>
      <c r="H19" s="384">
        <f t="shared" si="0"/>
        <v>5995.01</v>
      </c>
    </row>
    <row r="20" spans="2:8" x14ac:dyDescent="0.25">
      <c r="B20" s="11" t="s">
        <v>208</v>
      </c>
      <c r="C20" s="363">
        <v>71</v>
      </c>
      <c r="D20" s="363">
        <v>77</v>
      </c>
      <c r="E20" s="363">
        <v>198</v>
      </c>
      <c r="F20" s="363">
        <v>111</v>
      </c>
      <c r="G20" s="363">
        <v>35</v>
      </c>
      <c r="H20" s="384">
        <f t="shared" si="0"/>
        <v>492</v>
      </c>
    </row>
    <row r="21" spans="2:8" x14ac:dyDescent="0.25">
      <c r="B21" s="13" t="s">
        <v>8</v>
      </c>
      <c r="C21" s="365">
        <f>SUM(C16:C20)</f>
        <v>4994.0700000000006</v>
      </c>
      <c r="D21" s="365">
        <f t="shared" ref="D21:H21" si="1">SUM(D16:D20)</f>
        <v>2266.34</v>
      </c>
      <c r="E21" s="365">
        <f t="shared" si="1"/>
        <v>7589.3700000000008</v>
      </c>
      <c r="F21" s="365">
        <f t="shared" si="1"/>
        <v>3246.7</v>
      </c>
      <c r="G21" s="365">
        <f t="shared" si="1"/>
        <v>2858.57</v>
      </c>
      <c r="H21" s="365">
        <f t="shared" si="1"/>
        <v>20955.05</v>
      </c>
    </row>
    <row r="22" spans="2:8" x14ac:dyDescent="0.25">
      <c r="B22" s="229">
        <v>2011</v>
      </c>
      <c r="C22" s="383"/>
      <c r="D22" s="383"/>
      <c r="E22" s="383"/>
      <c r="F22" s="383"/>
      <c r="G22" s="383"/>
      <c r="H22" s="387"/>
    </row>
    <row r="23" spans="2:8" x14ac:dyDescent="0.25">
      <c r="B23" s="11" t="s">
        <v>5</v>
      </c>
      <c r="C23" s="371">
        <v>87.17</v>
      </c>
      <c r="D23" s="371">
        <v>135.91999999999999</v>
      </c>
      <c r="E23" s="371">
        <v>309.52999999999997</v>
      </c>
      <c r="F23" s="371">
        <v>77.14</v>
      </c>
      <c r="G23" s="371">
        <v>50.07</v>
      </c>
      <c r="H23" s="384">
        <f>SUM(C23:G23)</f>
        <v>659.82999999999993</v>
      </c>
    </row>
    <row r="24" spans="2:8" x14ac:dyDescent="0.25">
      <c r="B24" s="11" t="s">
        <v>53</v>
      </c>
      <c r="C24" s="371">
        <v>3882.62</v>
      </c>
      <c r="D24" s="371">
        <v>1371.86</v>
      </c>
      <c r="E24" s="371">
        <v>3045.83</v>
      </c>
      <c r="F24" s="371">
        <v>1294.5999999999999</v>
      </c>
      <c r="G24" s="371">
        <v>929.02</v>
      </c>
      <c r="H24" s="384">
        <f t="shared" ref="H24:H27" si="2">SUM(C24:G24)</f>
        <v>10523.93</v>
      </c>
    </row>
    <row r="25" spans="2:8" x14ac:dyDescent="0.25">
      <c r="B25" s="11" t="s">
        <v>6</v>
      </c>
      <c r="C25" s="371">
        <v>314.20999999999998</v>
      </c>
      <c r="D25" s="371">
        <v>155.26</v>
      </c>
      <c r="E25" s="371">
        <v>656.39</v>
      </c>
      <c r="F25" s="371">
        <v>334.48</v>
      </c>
      <c r="G25" s="371">
        <v>491.39</v>
      </c>
      <c r="H25" s="384">
        <f t="shared" si="2"/>
        <v>1951.73</v>
      </c>
    </row>
    <row r="26" spans="2:8" x14ac:dyDescent="0.25">
      <c r="B26" s="11" t="s">
        <v>7</v>
      </c>
      <c r="C26" s="371">
        <v>197.52</v>
      </c>
      <c r="D26" s="371">
        <v>283.81</v>
      </c>
      <c r="E26" s="371">
        <v>2366.34</v>
      </c>
      <c r="F26" s="371">
        <v>1145.48</v>
      </c>
      <c r="G26" s="371">
        <v>1175.81</v>
      </c>
      <c r="H26" s="384">
        <f t="shared" si="2"/>
        <v>5168.96</v>
      </c>
    </row>
    <row r="27" spans="2:8" x14ac:dyDescent="0.25">
      <c r="B27" s="11" t="s">
        <v>208</v>
      </c>
      <c r="C27" s="363">
        <v>67</v>
      </c>
      <c r="D27" s="363">
        <v>71</v>
      </c>
      <c r="E27" s="363">
        <v>194</v>
      </c>
      <c r="F27" s="363">
        <v>110</v>
      </c>
      <c r="G27" s="363">
        <v>35</v>
      </c>
      <c r="H27" s="384">
        <f t="shared" si="2"/>
        <v>477</v>
      </c>
    </row>
    <row r="28" spans="2:8" x14ac:dyDescent="0.25">
      <c r="B28" s="13" t="s">
        <v>209</v>
      </c>
      <c r="C28" s="365">
        <f>SUM(C23:C27)</f>
        <v>4548.5200000000004</v>
      </c>
      <c r="D28" s="365">
        <f t="shared" ref="D28" si="3">SUM(D23:D27)</f>
        <v>2017.85</v>
      </c>
      <c r="E28" s="365">
        <f t="shared" ref="E28" si="4">SUM(E23:E27)</f>
        <v>6572.09</v>
      </c>
      <c r="F28" s="365">
        <f t="shared" ref="F28" si="5">SUM(F23:F27)</f>
        <v>2961.7</v>
      </c>
      <c r="G28" s="365">
        <f t="shared" ref="G28" si="6">SUM(G23:G27)</f>
        <v>2681.29</v>
      </c>
      <c r="H28" s="365">
        <f t="shared" ref="H28" si="7">SUM(H23:H27)</f>
        <v>18781.45</v>
      </c>
    </row>
    <row r="29" spans="2:8" x14ac:dyDescent="0.25">
      <c r="B29" s="229">
        <v>2010</v>
      </c>
      <c r="C29" s="383"/>
      <c r="D29" s="383"/>
      <c r="E29" s="383"/>
      <c r="F29" s="383"/>
      <c r="G29" s="383"/>
      <c r="H29" s="387"/>
    </row>
    <row r="30" spans="2:8" x14ac:dyDescent="0.25">
      <c r="B30" s="11" t="s">
        <v>5</v>
      </c>
      <c r="C30" s="371">
        <v>62.98</v>
      </c>
      <c r="D30" s="371">
        <v>100.81</v>
      </c>
      <c r="E30" s="371">
        <v>365.21</v>
      </c>
      <c r="F30" s="371">
        <v>190.19</v>
      </c>
      <c r="G30" s="371">
        <v>32.700000000000003</v>
      </c>
      <c r="H30" s="384">
        <f>SUM(C30:G30)</f>
        <v>751.8900000000001</v>
      </c>
    </row>
    <row r="31" spans="2:8" x14ac:dyDescent="0.25">
      <c r="B31" s="11" t="s">
        <v>53</v>
      </c>
      <c r="C31" s="371">
        <v>3454.23</v>
      </c>
      <c r="D31" s="371">
        <v>1479.18</v>
      </c>
      <c r="E31" s="371">
        <v>3277.47</v>
      </c>
      <c r="F31" s="371">
        <v>1236.58</v>
      </c>
      <c r="G31" s="371">
        <v>1737.22</v>
      </c>
      <c r="H31" s="384">
        <f t="shared" ref="H31:H34" si="8">SUM(C31:G31)</f>
        <v>11184.679999999998</v>
      </c>
    </row>
    <row r="32" spans="2:8" x14ac:dyDescent="0.25">
      <c r="B32" s="11" t="s">
        <v>6</v>
      </c>
      <c r="C32" s="371">
        <v>309.22000000000003</v>
      </c>
      <c r="D32" s="371">
        <v>151.31</v>
      </c>
      <c r="E32" s="371">
        <v>531.21</v>
      </c>
      <c r="F32" s="371">
        <v>394.11</v>
      </c>
      <c r="G32" s="371">
        <v>380.37</v>
      </c>
      <c r="H32" s="384">
        <f t="shared" si="8"/>
        <v>1766.2199999999998</v>
      </c>
    </row>
    <row r="33" spans="2:9" x14ac:dyDescent="0.25">
      <c r="B33" s="11" t="s">
        <v>7</v>
      </c>
      <c r="C33" s="371">
        <v>157.11000000000001</v>
      </c>
      <c r="D33" s="371">
        <v>219.59</v>
      </c>
      <c r="E33" s="371">
        <v>1923.93</v>
      </c>
      <c r="F33" s="371">
        <v>702.36</v>
      </c>
      <c r="G33" s="371">
        <v>1204.7</v>
      </c>
      <c r="H33" s="384">
        <f t="shared" si="8"/>
        <v>4207.6900000000005</v>
      </c>
    </row>
    <row r="34" spans="2:9" x14ac:dyDescent="0.25">
      <c r="B34" s="11" t="s">
        <v>208</v>
      </c>
      <c r="C34" s="363" t="s">
        <v>130</v>
      </c>
      <c r="D34" s="363" t="s">
        <v>130</v>
      </c>
      <c r="E34" s="363" t="s">
        <v>130</v>
      </c>
      <c r="F34" s="363" t="s">
        <v>130</v>
      </c>
      <c r="G34" s="363" t="s">
        <v>130</v>
      </c>
      <c r="H34" s="384">
        <f t="shared" si="8"/>
        <v>0</v>
      </c>
    </row>
    <row r="35" spans="2:9" x14ac:dyDescent="0.25">
      <c r="B35" s="13" t="s">
        <v>209</v>
      </c>
      <c r="C35" s="365">
        <f>SUM(C30:C34)</f>
        <v>3983.5400000000004</v>
      </c>
      <c r="D35" s="365">
        <f t="shared" ref="D35" si="9">SUM(D30:D34)</f>
        <v>1950.8899999999999</v>
      </c>
      <c r="E35" s="365">
        <f t="shared" ref="E35" si="10">SUM(E30:E34)</f>
        <v>6097.82</v>
      </c>
      <c r="F35" s="365">
        <f t="shared" ref="F35" si="11">SUM(F30:F34)</f>
        <v>2523.2400000000002</v>
      </c>
      <c r="G35" s="365">
        <f t="shared" ref="G35" si="12">SUM(G30:G34)</f>
        <v>3354.99</v>
      </c>
      <c r="H35" s="365">
        <f t="shared" ref="H35" si="13">SUM(H30:H34)</f>
        <v>17910.479999999996</v>
      </c>
    </row>
    <row r="36" spans="2:9" x14ac:dyDescent="0.25">
      <c r="B36" s="229">
        <v>2009</v>
      </c>
      <c r="C36" s="383"/>
      <c r="D36" s="383"/>
      <c r="E36" s="383"/>
      <c r="F36" s="383"/>
      <c r="G36" s="383"/>
      <c r="H36" s="387"/>
    </row>
    <row r="37" spans="2:9" x14ac:dyDescent="0.25">
      <c r="B37" s="11" t="s">
        <v>5</v>
      </c>
      <c r="C37" s="371">
        <v>57.45</v>
      </c>
      <c r="D37" s="371">
        <v>101.48</v>
      </c>
      <c r="E37" s="371">
        <v>378.53</v>
      </c>
      <c r="F37" s="371">
        <v>184.23</v>
      </c>
      <c r="G37" s="371">
        <v>34.869999999999997</v>
      </c>
      <c r="H37" s="384">
        <f>SUM(C37:G37)</f>
        <v>756.56000000000006</v>
      </c>
    </row>
    <row r="38" spans="2:9" x14ac:dyDescent="0.25">
      <c r="B38" s="11" t="s">
        <v>53</v>
      </c>
      <c r="C38" s="371">
        <v>3235.22</v>
      </c>
      <c r="D38" s="371">
        <v>1402.12</v>
      </c>
      <c r="E38" s="371">
        <v>3026.12</v>
      </c>
      <c r="F38" s="371">
        <v>1127.25</v>
      </c>
      <c r="G38" s="371">
        <v>1634.89</v>
      </c>
      <c r="H38" s="384">
        <f t="shared" ref="H38:H41" si="14">SUM(C38:G38)</f>
        <v>10425.599999999999</v>
      </c>
    </row>
    <row r="39" spans="2:9" x14ac:dyDescent="0.25">
      <c r="B39" s="11" t="s">
        <v>6</v>
      </c>
      <c r="C39" s="371">
        <v>296.38</v>
      </c>
      <c r="D39" s="371">
        <v>150.52000000000001</v>
      </c>
      <c r="E39" s="371">
        <v>500.6</v>
      </c>
      <c r="F39" s="371">
        <v>416.29</v>
      </c>
      <c r="G39" s="371">
        <v>395.23</v>
      </c>
      <c r="H39" s="384">
        <f t="shared" si="14"/>
        <v>1759.02</v>
      </c>
    </row>
    <row r="40" spans="2:9" x14ac:dyDescent="0.25">
      <c r="B40" s="11" t="s">
        <v>7</v>
      </c>
      <c r="C40" s="371">
        <v>153.32</v>
      </c>
      <c r="D40" s="371">
        <v>228.54</v>
      </c>
      <c r="E40" s="371">
        <v>1617.6</v>
      </c>
      <c r="F40" s="371">
        <v>668.28</v>
      </c>
      <c r="G40" s="371">
        <v>1001.57</v>
      </c>
      <c r="H40" s="384">
        <f t="shared" si="14"/>
        <v>3669.31</v>
      </c>
    </row>
    <row r="41" spans="2:9" x14ac:dyDescent="0.25">
      <c r="B41" s="11" t="s">
        <v>208</v>
      </c>
      <c r="C41" s="363" t="s">
        <v>130</v>
      </c>
      <c r="D41" s="363" t="s">
        <v>130</v>
      </c>
      <c r="E41" s="363" t="s">
        <v>130</v>
      </c>
      <c r="F41" s="363" t="s">
        <v>130</v>
      </c>
      <c r="G41" s="363" t="s">
        <v>130</v>
      </c>
      <c r="H41" s="384">
        <f t="shared" si="14"/>
        <v>0</v>
      </c>
    </row>
    <row r="42" spans="2:9" x14ac:dyDescent="0.25">
      <c r="B42" s="13" t="s">
        <v>209</v>
      </c>
      <c r="C42" s="365">
        <f>SUM(C37:C41)</f>
        <v>3742.37</v>
      </c>
      <c r="D42" s="365">
        <f t="shared" ref="D42" si="15">SUM(D37:D41)</f>
        <v>1882.6599999999999</v>
      </c>
      <c r="E42" s="365">
        <f t="shared" ref="E42" si="16">SUM(E37:E41)</f>
        <v>5522.8499999999995</v>
      </c>
      <c r="F42" s="365">
        <f t="shared" ref="F42" si="17">SUM(F37:F41)</f>
        <v>2396.0500000000002</v>
      </c>
      <c r="G42" s="365">
        <f t="shared" ref="G42" si="18">SUM(G37:G41)</f>
        <v>3066.56</v>
      </c>
      <c r="H42" s="365">
        <f t="shared" ref="H42" si="19">SUM(H37:H41)</f>
        <v>16610.489999999998</v>
      </c>
    </row>
    <row r="43" spans="2:9" x14ac:dyDescent="0.25">
      <c r="B43" s="183"/>
      <c r="C43" s="325"/>
      <c r="D43" s="325"/>
      <c r="E43" s="325"/>
      <c r="F43" s="325"/>
      <c r="G43" s="325"/>
      <c r="H43" s="325"/>
    </row>
    <row r="44" spans="2:9" x14ac:dyDescent="0.25">
      <c r="B44" s="407" t="s">
        <v>573</v>
      </c>
      <c r="C44" s="325"/>
      <c r="D44" s="325"/>
      <c r="E44" s="325"/>
      <c r="F44" s="325"/>
      <c r="G44" s="325"/>
      <c r="H44" s="325"/>
    </row>
    <row r="46" spans="2:9" x14ac:dyDescent="0.25">
      <c r="B46" s="409"/>
      <c r="C46" s="409"/>
      <c r="D46" s="409"/>
      <c r="E46" s="409"/>
      <c r="F46" s="409"/>
      <c r="G46" s="409"/>
      <c r="H46" s="409"/>
      <c r="I46" s="409"/>
    </row>
    <row r="47" spans="2:9" x14ac:dyDescent="0.25">
      <c r="B47" s="409"/>
      <c r="C47" s="409"/>
      <c r="D47" s="409"/>
      <c r="E47" s="409"/>
      <c r="F47" s="409"/>
      <c r="G47" s="409"/>
      <c r="H47" s="409"/>
      <c r="I47" s="409"/>
    </row>
    <row r="48" spans="2:9" x14ac:dyDescent="0.25">
      <c r="B48" s="409"/>
      <c r="C48" s="409"/>
      <c r="D48" s="409"/>
      <c r="E48" s="409"/>
      <c r="F48" s="409"/>
      <c r="G48" s="409"/>
      <c r="H48" s="409"/>
      <c r="I48" s="409"/>
    </row>
    <row r="49" spans="2:9" x14ac:dyDescent="0.25">
      <c r="B49" s="409"/>
      <c r="C49" s="409"/>
      <c r="D49" s="409"/>
      <c r="E49" s="409"/>
      <c r="F49" s="409"/>
      <c r="G49" s="409"/>
      <c r="H49" s="409"/>
      <c r="I49" s="409"/>
    </row>
    <row r="50" spans="2:9" x14ac:dyDescent="0.25">
      <c r="B50" s="409"/>
      <c r="C50" s="409"/>
      <c r="D50" s="409"/>
      <c r="E50" s="409"/>
      <c r="F50" s="409"/>
      <c r="G50" s="409"/>
      <c r="H50" s="409"/>
      <c r="I50" s="409"/>
    </row>
    <row r="51" spans="2:9" x14ac:dyDescent="0.25">
      <c r="B51" s="409"/>
      <c r="C51" s="409"/>
      <c r="D51" s="409"/>
      <c r="E51" s="409"/>
      <c r="F51" s="409"/>
      <c r="G51" s="409"/>
      <c r="H51" s="409"/>
      <c r="I51" s="409"/>
    </row>
    <row r="52" spans="2:9" x14ac:dyDescent="0.25">
      <c r="B52" s="409"/>
      <c r="C52" s="409"/>
      <c r="D52" s="409"/>
      <c r="E52" s="409"/>
      <c r="F52" s="409"/>
      <c r="G52" s="409"/>
      <c r="H52" s="409"/>
      <c r="I52" s="409"/>
    </row>
    <row r="53" spans="2:9" x14ac:dyDescent="0.25">
      <c r="B53" s="409"/>
      <c r="C53" s="409"/>
      <c r="D53" s="409"/>
      <c r="E53" s="409"/>
      <c r="F53" s="409"/>
      <c r="G53" s="409"/>
      <c r="H53" s="409"/>
      <c r="I53" s="409"/>
    </row>
    <row r="54" spans="2:9" x14ac:dyDescent="0.25">
      <c r="B54" s="409"/>
      <c r="C54" s="409"/>
      <c r="D54" s="409"/>
      <c r="E54" s="409"/>
      <c r="F54" s="409"/>
      <c r="G54" s="409"/>
      <c r="H54" s="409"/>
      <c r="I54" s="409"/>
    </row>
    <row r="55" spans="2:9" x14ac:dyDescent="0.25">
      <c r="B55" s="409"/>
      <c r="C55" s="409"/>
      <c r="D55" s="409"/>
      <c r="E55" s="409"/>
      <c r="F55" s="409"/>
      <c r="G55" s="409"/>
      <c r="H55" s="409"/>
      <c r="I55" s="409"/>
    </row>
    <row r="56" spans="2:9" x14ac:dyDescent="0.25">
      <c r="B56" s="409"/>
      <c r="C56" s="409"/>
      <c r="D56" s="409"/>
      <c r="E56" s="409"/>
      <c r="F56" s="409"/>
      <c r="G56" s="409"/>
      <c r="H56" s="409"/>
      <c r="I56" s="409"/>
    </row>
    <row r="57" spans="2:9" x14ac:dyDescent="0.25">
      <c r="B57" s="409"/>
      <c r="C57" s="409"/>
      <c r="D57" s="409"/>
      <c r="E57" s="409"/>
      <c r="F57" s="409"/>
      <c r="G57" s="409"/>
      <c r="H57" s="409"/>
      <c r="I57" s="409"/>
    </row>
  </sheetData>
  <sheetProtection password="C69F" sheet="1" objects="1" scenarios="1"/>
  <mergeCells count="1">
    <mergeCell ref="B6:H6"/>
  </mergeCells>
  <hyperlinks>
    <hyperlink ref="A1" location="ÍNDICE!A1" display="ÍNDIC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N50"/>
  <sheetViews>
    <sheetView topLeftCell="A4" workbookViewId="0">
      <selection activeCell="H18" sqref="H18"/>
    </sheetView>
  </sheetViews>
  <sheetFormatPr baseColWidth="10" defaultRowHeight="15" x14ac:dyDescent="0.25"/>
  <cols>
    <col min="1" max="1" width="11.42578125" style="352"/>
    <col min="2" max="2" width="18.7109375" style="352" customWidth="1"/>
    <col min="3" max="3" width="16.42578125" style="352" customWidth="1"/>
    <col min="4" max="4" width="30.140625" style="352" customWidth="1"/>
    <col min="5" max="5" width="22.7109375" style="352" bestFit="1" customWidth="1"/>
    <col min="6" max="6" width="14.85546875" style="352" customWidth="1"/>
    <col min="7" max="7" width="11.42578125" style="352"/>
    <col min="8" max="8" width="19.42578125" style="352" customWidth="1"/>
    <col min="9" max="9" width="12.85546875" style="352" customWidth="1"/>
    <col min="10" max="10" width="16" style="352" customWidth="1"/>
    <col min="11" max="11" width="25.28515625" style="352" customWidth="1"/>
    <col min="12" max="12" width="16.5703125" style="352" customWidth="1"/>
    <col min="13" max="13" width="10.140625" style="352" customWidth="1"/>
    <col min="14" max="14" width="11.42578125" style="352"/>
    <col min="15" max="15" width="15.7109375" style="352" bestFit="1" customWidth="1"/>
    <col min="16" max="16" width="8.5703125" style="352" customWidth="1"/>
    <col min="17" max="16384" width="11.42578125" style="352"/>
  </cols>
  <sheetData>
    <row r="1" spans="1:14" x14ac:dyDescent="0.25">
      <c r="A1" s="386" t="s">
        <v>161</v>
      </c>
    </row>
    <row r="2" spans="1:14" x14ac:dyDescent="0.25">
      <c r="A2" s="353" t="s">
        <v>644</v>
      </c>
      <c r="H2" s="348"/>
      <c r="I2" s="348"/>
      <c r="J2" s="348"/>
      <c r="K2" s="348"/>
      <c r="L2" s="348"/>
      <c r="M2" s="348"/>
      <c r="N2" s="348"/>
    </row>
    <row r="3" spans="1:14" x14ac:dyDescent="0.25">
      <c r="H3" s="348"/>
      <c r="I3" s="348"/>
      <c r="J3" s="348"/>
      <c r="K3" s="348"/>
      <c r="L3" s="348"/>
      <c r="M3" s="348"/>
      <c r="N3" s="348"/>
    </row>
    <row r="4" spans="1:14" x14ac:dyDescent="0.25">
      <c r="A4" s="385" t="s">
        <v>105</v>
      </c>
      <c r="B4" s="352" t="s">
        <v>635</v>
      </c>
    </row>
    <row r="6" spans="1:14" x14ac:dyDescent="0.25">
      <c r="B6" s="460" t="s">
        <v>625</v>
      </c>
      <c r="C6" s="460"/>
      <c r="D6" s="460"/>
      <c r="E6" s="460"/>
      <c r="F6" s="460"/>
      <c r="H6" s="513" t="s">
        <v>624</v>
      </c>
      <c r="I6" s="513"/>
      <c r="J6" s="513"/>
      <c r="K6" s="513"/>
      <c r="L6" s="513"/>
      <c r="M6" s="513"/>
      <c r="N6" s="513"/>
    </row>
    <row r="7" spans="1:14" ht="15.75" thickBot="1" x14ac:dyDescent="0.3">
      <c r="B7" s="355"/>
      <c r="C7" s="361" t="s">
        <v>210</v>
      </c>
      <c r="D7" s="361" t="s">
        <v>211</v>
      </c>
      <c r="E7" s="361" t="s">
        <v>212</v>
      </c>
      <c r="F7" s="361" t="s">
        <v>8</v>
      </c>
      <c r="H7" s="355"/>
      <c r="I7" s="361" t="s">
        <v>69</v>
      </c>
      <c r="J7" s="361" t="s">
        <v>70</v>
      </c>
      <c r="K7" s="361" t="s">
        <v>71</v>
      </c>
      <c r="L7" s="361" t="s">
        <v>72</v>
      </c>
      <c r="M7" s="361" t="s">
        <v>73</v>
      </c>
      <c r="N7" s="361" t="s">
        <v>8</v>
      </c>
    </row>
    <row r="8" spans="1:14" ht="15.75" thickTop="1" x14ac:dyDescent="0.25">
      <c r="B8" s="375">
        <v>2013</v>
      </c>
      <c r="C8" s="357"/>
      <c r="D8" s="357"/>
      <c r="E8" s="357"/>
      <c r="F8" s="379"/>
      <c r="H8" s="375">
        <v>2013</v>
      </c>
      <c r="I8" s="374"/>
      <c r="J8" s="374"/>
      <c r="K8" s="374"/>
      <c r="L8" s="374"/>
      <c r="M8" s="374"/>
      <c r="N8" s="374"/>
    </row>
    <row r="9" spans="1:14" x14ac:dyDescent="0.25">
      <c r="B9" s="358" t="s">
        <v>5</v>
      </c>
      <c r="C9" s="363">
        <v>723.51</v>
      </c>
      <c r="D9" s="363">
        <v>234.38</v>
      </c>
      <c r="E9" s="363">
        <v>157.88</v>
      </c>
      <c r="F9" s="384">
        <f>+SUM(C9:E9)</f>
        <v>1115.77</v>
      </c>
      <c r="H9" s="358" t="s">
        <v>5</v>
      </c>
      <c r="I9" s="350">
        <v>68.83</v>
      </c>
      <c r="J9" s="350">
        <v>255.2</v>
      </c>
      <c r="K9" s="350">
        <v>393.4</v>
      </c>
      <c r="L9" s="350">
        <v>5.09</v>
      </c>
      <c r="M9" s="350">
        <v>1</v>
      </c>
      <c r="N9" s="384">
        <f>+SUM(I9:M9)</f>
        <v>723.52</v>
      </c>
    </row>
    <row r="10" spans="1:14" x14ac:dyDescent="0.25">
      <c r="B10" s="358" t="s">
        <v>207</v>
      </c>
      <c r="C10" s="363">
        <v>6383.26</v>
      </c>
      <c r="D10" s="363">
        <v>3192.98</v>
      </c>
      <c r="E10" s="363">
        <v>1481.38</v>
      </c>
      <c r="F10" s="384">
        <f>+SUM(C10:E10)</f>
        <v>11057.619999999999</v>
      </c>
      <c r="H10" s="358" t="s">
        <v>207</v>
      </c>
      <c r="I10" s="350">
        <v>4315.22</v>
      </c>
      <c r="J10" s="350">
        <v>1135.54</v>
      </c>
      <c r="K10" s="350">
        <v>861.02</v>
      </c>
      <c r="L10" s="350">
        <v>31.12</v>
      </c>
      <c r="M10" s="350">
        <v>40.520000000000003</v>
      </c>
      <c r="N10" s="384">
        <f t="shared" ref="N10:N13" si="0">+SUM(I10:M10)</f>
        <v>6383.420000000001</v>
      </c>
    </row>
    <row r="11" spans="1:14" x14ac:dyDescent="0.25">
      <c r="B11" s="358" t="s">
        <v>6</v>
      </c>
      <c r="C11" s="363">
        <v>814.52</v>
      </c>
      <c r="D11" s="363">
        <v>563.02</v>
      </c>
      <c r="E11" s="363">
        <v>455.88</v>
      </c>
      <c r="F11" s="384">
        <f>+SUM(C11:E11)</f>
        <v>1833.42</v>
      </c>
      <c r="H11" s="358" t="s">
        <v>6</v>
      </c>
      <c r="I11" s="350">
        <v>307.08</v>
      </c>
      <c r="J11" s="350">
        <v>161.51</v>
      </c>
      <c r="K11" s="350">
        <v>334.04</v>
      </c>
      <c r="L11" s="350">
        <v>7.57</v>
      </c>
      <c r="M11" s="350">
        <v>4.33</v>
      </c>
      <c r="N11" s="384">
        <f t="shared" si="0"/>
        <v>814.53000000000009</v>
      </c>
    </row>
    <row r="12" spans="1:14" x14ac:dyDescent="0.25">
      <c r="B12" s="358" t="s">
        <v>7</v>
      </c>
      <c r="C12" s="363">
        <v>1828.32</v>
      </c>
      <c r="D12" s="363">
        <v>1815.31</v>
      </c>
      <c r="E12" s="363">
        <v>1300.08</v>
      </c>
      <c r="F12" s="384">
        <f>+SUM(C12:E12)</f>
        <v>4943.71</v>
      </c>
      <c r="H12" s="358" t="s">
        <v>7</v>
      </c>
      <c r="I12" s="350">
        <v>213.26</v>
      </c>
      <c r="J12" s="350">
        <v>321.89999999999998</v>
      </c>
      <c r="K12" s="350">
        <v>1226.7</v>
      </c>
      <c r="L12" s="350">
        <v>58.93</v>
      </c>
      <c r="M12" s="350">
        <v>7.58</v>
      </c>
      <c r="N12" s="384">
        <f t="shared" si="0"/>
        <v>1828.3700000000001</v>
      </c>
    </row>
    <row r="13" spans="1:14" x14ac:dyDescent="0.25">
      <c r="B13" s="358" t="s">
        <v>208</v>
      </c>
      <c r="C13" s="363">
        <v>51.666666666666664</v>
      </c>
      <c r="D13" s="363">
        <v>388.33333333333331</v>
      </c>
      <c r="E13" s="363">
        <v>35.833333333333336</v>
      </c>
      <c r="F13" s="384">
        <f>+SUM(C13:E13)</f>
        <v>475.83333333333331</v>
      </c>
      <c r="H13" s="358" t="s">
        <v>208</v>
      </c>
      <c r="I13" s="350">
        <v>38.666666666666671</v>
      </c>
      <c r="J13" s="350">
        <v>5</v>
      </c>
      <c r="K13" s="350">
        <v>8</v>
      </c>
      <c r="L13" s="350">
        <v>0</v>
      </c>
      <c r="M13" s="350">
        <v>0</v>
      </c>
      <c r="N13" s="384">
        <f t="shared" si="0"/>
        <v>51.666666666666671</v>
      </c>
    </row>
    <row r="14" spans="1:14" x14ac:dyDescent="0.25">
      <c r="B14" s="358" t="s">
        <v>8</v>
      </c>
      <c r="C14" s="384">
        <f>+SUM(C9:C13)</f>
        <v>9801.2766666666666</v>
      </c>
      <c r="D14" s="384">
        <f>+SUM(D9:D13)</f>
        <v>6194.0233333333335</v>
      </c>
      <c r="E14" s="384">
        <f>+SUM(E9:E13)</f>
        <v>3431.0533333333337</v>
      </c>
      <c r="F14" s="384">
        <f>+SUM(F9:F13)</f>
        <v>19426.353333333333</v>
      </c>
      <c r="H14" s="358" t="s">
        <v>8</v>
      </c>
      <c r="I14" s="365">
        <f>+SUM(I9:I13)</f>
        <v>4943.0566666666673</v>
      </c>
      <c r="J14" s="365">
        <f>+SUM(J9:J13)</f>
        <v>1879.15</v>
      </c>
      <c r="K14" s="365">
        <f>+SUM(K9:K13)</f>
        <v>2823.16</v>
      </c>
      <c r="L14" s="365">
        <f>+SUM(L9:L13)</f>
        <v>102.71000000000001</v>
      </c>
      <c r="M14" s="365">
        <f t="shared" ref="M14:N14" si="1">+SUM(M9:M13)</f>
        <v>53.43</v>
      </c>
      <c r="N14" s="365">
        <f t="shared" si="1"/>
        <v>9801.5066666666662</v>
      </c>
    </row>
    <row r="15" spans="1:14" x14ac:dyDescent="0.25">
      <c r="B15" s="376">
        <v>2012</v>
      </c>
      <c r="C15" s="383"/>
      <c r="D15" s="383"/>
      <c r="E15" s="383"/>
      <c r="F15" s="387"/>
      <c r="H15" s="376">
        <v>2012</v>
      </c>
      <c r="I15" s="350"/>
      <c r="J15" s="350"/>
      <c r="K15" s="350"/>
      <c r="L15" s="350"/>
      <c r="M15" s="350"/>
      <c r="N15" s="405"/>
    </row>
    <row r="16" spans="1:14" x14ac:dyDescent="0.25">
      <c r="B16" s="358" t="s">
        <v>5</v>
      </c>
      <c r="C16" s="363">
        <v>535.34</v>
      </c>
      <c r="D16" s="363">
        <v>161.41999999999999</v>
      </c>
      <c r="E16" s="363">
        <v>94.9</v>
      </c>
      <c r="F16" s="384">
        <f>+SUM(C16:E16)</f>
        <v>791.66</v>
      </c>
      <c r="H16" s="358" t="s">
        <v>5</v>
      </c>
      <c r="I16" s="350">
        <v>96.09</v>
      </c>
      <c r="J16" s="350">
        <v>153.16</v>
      </c>
      <c r="K16" s="350">
        <v>285.08999999999997</v>
      </c>
      <c r="L16" s="350">
        <v>0.25</v>
      </c>
      <c r="M16" s="350">
        <v>0.75</v>
      </c>
      <c r="N16" s="384">
        <f>+SUM(I16:M16)</f>
        <v>535.33999999999992</v>
      </c>
    </row>
    <row r="17" spans="2:14" x14ac:dyDescent="0.25">
      <c r="B17" s="358" t="s">
        <v>207</v>
      </c>
      <c r="C17" s="363">
        <v>6424.79</v>
      </c>
      <c r="D17" s="363">
        <v>3626.9</v>
      </c>
      <c r="E17" s="363">
        <v>1401.21</v>
      </c>
      <c r="F17" s="384">
        <f>+SUM(C17:E17)</f>
        <v>11452.900000000001</v>
      </c>
      <c r="H17" s="358" t="s">
        <v>207</v>
      </c>
      <c r="I17" s="350">
        <v>4073.64</v>
      </c>
      <c r="J17" s="350">
        <v>1185.46</v>
      </c>
      <c r="K17" s="350">
        <v>1137.97</v>
      </c>
      <c r="L17" s="350">
        <v>18.72</v>
      </c>
      <c r="M17" s="350">
        <v>9</v>
      </c>
      <c r="N17" s="384">
        <f t="shared" ref="N17:N20" si="2">+SUM(I17:M17)</f>
        <v>6424.7900000000009</v>
      </c>
    </row>
    <row r="18" spans="2:14" x14ac:dyDescent="0.25">
      <c r="B18" s="358" t="s">
        <v>6</v>
      </c>
      <c r="C18" s="363">
        <v>843.46</v>
      </c>
      <c r="D18" s="363">
        <v>939.73</v>
      </c>
      <c r="E18" s="363">
        <v>440.29</v>
      </c>
      <c r="F18" s="384">
        <f>+SUM(C18:E18)</f>
        <v>2223.48</v>
      </c>
      <c r="H18" s="358" t="s">
        <v>6</v>
      </c>
      <c r="I18" s="350">
        <v>325.2</v>
      </c>
      <c r="J18" s="350">
        <v>189.93</v>
      </c>
      <c r="K18" s="350">
        <v>302.17</v>
      </c>
      <c r="L18" s="350">
        <v>16.16</v>
      </c>
      <c r="M18" s="350">
        <v>10</v>
      </c>
      <c r="N18" s="384">
        <f t="shared" si="2"/>
        <v>843.45999999999992</v>
      </c>
    </row>
    <row r="19" spans="2:14" x14ac:dyDescent="0.25">
      <c r="B19" s="358" t="s">
        <v>7</v>
      </c>
      <c r="C19" s="363">
        <v>2576.21</v>
      </c>
      <c r="D19" s="363">
        <v>2177.44</v>
      </c>
      <c r="E19" s="363">
        <v>1241.3599999999999</v>
      </c>
      <c r="F19" s="384">
        <f>+SUM(C19:E19)</f>
        <v>5995.0099999999993</v>
      </c>
      <c r="H19" s="358" t="s">
        <v>7</v>
      </c>
      <c r="I19" s="350">
        <v>244.61</v>
      </c>
      <c r="J19" s="350">
        <v>314.93</v>
      </c>
      <c r="K19" s="350">
        <v>1815.7</v>
      </c>
      <c r="L19" s="350">
        <v>171.5</v>
      </c>
      <c r="M19" s="350">
        <v>29.47</v>
      </c>
      <c r="N19" s="384">
        <f t="shared" si="2"/>
        <v>2576.2099999999996</v>
      </c>
    </row>
    <row r="20" spans="2:14" x14ac:dyDescent="0.25">
      <c r="B20" s="358" t="s">
        <v>208</v>
      </c>
      <c r="C20" s="363">
        <v>67</v>
      </c>
      <c r="D20" s="363">
        <v>284</v>
      </c>
      <c r="E20" s="363">
        <v>141</v>
      </c>
      <c r="F20" s="384">
        <f>+SUM(C20:E20)</f>
        <v>492</v>
      </c>
      <c r="H20" s="358" t="s">
        <v>208</v>
      </c>
      <c r="I20" s="350">
        <v>43</v>
      </c>
      <c r="J20" s="350">
        <v>6</v>
      </c>
      <c r="K20" s="350">
        <v>18</v>
      </c>
      <c r="L20" s="350">
        <v>0</v>
      </c>
      <c r="M20" s="350">
        <v>0</v>
      </c>
      <c r="N20" s="384">
        <f t="shared" si="2"/>
        <v>67</v>
      </c>
    </row>
    <row r="21" spans="2:14" x14ac:dyDescent="0.25">
      <c r="B21" s="360" t="s">
        <v>8</v>
      </c>
      <c r="C21" s="365">
        <f>+SUM(C16:C20)</f>
        <v>10446.799999999999</v>
      </c>
      <c r="D21" s="365">
        <f>+SUM(D16:D20)</f>
        <v>7189.49</v>
      </c>
      <c r="E21" s="365">
        <f>+SUM(E16:E20)</f>
        <v>3318.76</v>
      </c>
      <c r="F21" s="365">
        <f>+SUM(F16:F20)</f>
        <v>20955.05</v>
      </c>
      <c r="H21" s="360" t="s">
        <v>8</v>
      </c>
      <c r="I21" s="365">
        <f>+SUM(I16:I20)</f>
        <v>4782.5399999999991</v>
      </c>
      <c r="J21" s="365">
        <f>+SUM(J16:J20)</f>
        <v>1849.4800000000002</v>
      </c>
      <c r="K21" s="365">
        <f>+SUM(K16:K20)</f>
        <v>3558.9300000000003</v>
      </c>
      <c r="L21" s="365">
        <f>+SUM(L16:L20)</f>
        <v>206.63</v>
      </c>
      <c r="M21" s="365">
        <f t="shared" ref="M21:N21" si="3">+SUM(M16:M20)</f>
        <v>49.22</v>
      </c>
      <c r="N21" s="365">
        <f t="shared" si="3"/>
        <v>10446.800000000001</v>
      </c>
    </row>
    <row r="22" spans="2:14" x14ac:dyDescent="0.25">
      <c r="B22" s="377">
        <v>2011</v>
      </c>
      <c r="C22" s="363"/>
      <c r="D22" s="363"/>
      <c r="E22" s="363"/>
      <c r="F22" s="384"/>
      <c r="H22" s="377">
        <v>2011</v>
      </c>
      <c r="I22" s="350"/>
      <c r="J22" s="350"/>
      <c r="K22" s="350"/>
      <c r="L22" s="350"/>
      <c r="M22" s="350"/>
      <c r="N22" s="405"/>
    </row>
    <row r="23" spans="2:14" x14ac:dyDescent="0.25">
      <c r="B23" s="358" t="s">
        <v>5</v>
      </c>
      <c r="C23" s="363">
        <v>443.37</v>
      </c>
      <c r="D23" s="363">
        <v>128.66</v>
      </c>
      <c r="E23" s="363">
        <v>87.8</v>
      </c>
      <c r="F23" s="384">
        <f>+SUM(C23:E23)</f>
        <v>659.82999999999993</v>
      </c>
      <c r="H23" s="358" t="s">
        <v>5</v>
      </c>
      <c r="I23" s="350">
        <v>83.17</v>
      </c>
      <c r="J23" s="350">
        <v>121.55</v>
      </c>
      <c r="K23" s="350">
        <v>237.65</v>
      </c>
      <c r="L23" s="350">
        <v>0.25</v>
      </c>
      <c r="M23" s="350">
        <v>0.75</v>
      </c>
      <c r="N23" s="384">
        <f>+SUM(I23:M23)</f>
        <v>443.37</v>
      </c>
    </row>
    <row r="24" spans="2:14" x14ac:dyDescent="0.25">
      <c r="B24" s="358" t="s">
        <v>207</v>
      </c>
      <c r="C24" s="363">
        <v>5969.83</v>
      </c>
      <c r="D24" s="363">
        <v>3178.13</v>
      </c>
      <c r="E24" s="363">
        <v>1375.97</v>
      </c>
      <c r="F24" s="384">
        <f>+SUM(C24:E24)</f>
        <v>10523.929999999998</v>
      </c>
      <c r="H24" s="358" t="s">
        <v>207</v>
      </c>
      <c r="I24" s="350">
        <v>3743.36</v>
      </c>
      <c r="J24" s="350">
        <v>1125.58</v>
      </c>
      <c r="K24" s="350">
        <v>1072.97</v>
      </c>
      <c r="L24" s="350">
        <v>17.920000000000002</v>
      </c>
      <c r="M24" s="350">
        <v>10</v>
      </c>
      <c r="N24" s="384">
        <f t="shared" ref="N24:N27" si="4">+SUM(I24:M24)</f>
        <v>5969.8300000000008</v>
      </c>
    </row>
    <row r="25" spans="2:14" x14ac:dyDescent="0.25">
      <c r="B25" s="358" t="s">
        <v>6</v>
      </c>
      <c r="C25" s="363">
        <v>725.47</v>
      </c>
      <c r="D25" s="363">
        <v>794.1</v>
      </c>
      <c r="E25" s="363">
        <v>432.16</v>
      </c>
      <c r="F25" s="384">
        <f>+SUM(C25:E25)</f>
        <v>1951.7300000000002</v>
      </c>
      <c r="H25" s="358" t="s">
        <v>6</v>
      </c>
      <c r="I25" s="350">
        <v>314.20999999999998</v>
      </c>
      <c r="J25" s="350">
        <v>129.6</v>
      </c>
      <c r="K25" s="350">
        <v>275.08999999999997</v>
      </c>
      <c r="L25" s="350">
        <v>4.74</v>
      </c>
      <c r="M25" s="350">
        <v>1.83</v>
      </c>
      <c r="N25" s="384">
        <f t="shared" si="4"/>
        <v>725.46999999999991</v>
      </c>
    </row>
    <row r="26" spans="2:14" x14ac:dyDescent="0.25">
      <c r="B26" s="358" t="s">
        <v>7</v>
      </c>
      <c r="C26" s="363">
        <v>2185.54</v>
      </c>
      <c r="D26" s="363">
        <v>1825.8</v>
      </c>
      <c r="E26" s="363">
        <v>1157.6199999999999</v>
      </c>
      <c r="F26" s="384">
        <f>+SUM(C26:E26)</f>
        <v>5168.96</v>
      </c>
      <c r="H26" s="358" t="s">
        <v>7</v>
      </c>
      <c r="I26" s="350">
        <v>192.52</v>
      </c>
      <c r="J26" s="350">
        <v>247.07</v>
      </c>
      <c r="K26" s="350">
        <v>1568.09</v>
      </c>
      <c r="L26" s="350">
        <v>148.5</v>
      </c>
      <c r="M26" s="350">
        <v>29.36</v>
      </c>
      <c r="N26" s="384">
        <f t="shared" si="4"/>
        <v>2185.54</v>
      </c>
    </row>
    <row r="27" spans="2:14" x14ac:dyDescent="0.25">
      <c r="B27" s="358" t="s">
        <v>208</v>
      </c>
      <c r="C27" s="42">
        <v>64</v>
      </c>
      <c r="D27" s="42">
        <v>275</v>
      </c>
      <c r="E27" s="42">
        <v>138</v>
      </c>
      <c r="F27" s="384">
        <f>+SUM(C27:E27)</f>
        <v>477</v>
      </c>
      <c r="H27" s="358" t="s">
        <v>208</v>
      </c>
      <c r="I27" s="350">
        <v>41</v>
      </c>
      <c r="J27" s="350">
        <v>5</v>
      </c>
      <c r="K27" s="350">
        <v>18</v>
      </c>
      <c r="L27" s="350">
        <v>0</v>
      </c>
      <c r="M27" s="350">
        <v>0</v>
      </c>
      <c r="N27" s="384">
        <f t="shared" si="4"/>
        <v>64</v>
      </c>
    </row>
    <row r="28" spans="2:14" x14ac:dyDescent="0.25">
      <c r="B28" s="360" t="s">
        <v>8</v>
      </c>
      <c r="C28" s="365">
        <f>+SUM(C23:C27)</f>
        <v>9388.2099999999991</v>
      </c>
      <c r="D28" s="365">
        <f>+SUM(D23:D27)</f>
        <v>6201.6900000000005</v>
      </c>
      <c r="E28" s="365">
        <f>+SUM(E23:E27)</f>
        <v>3191.55</v>
      </c>
      <c r="F28" s="365">
        <f>+SUM(F23:F27)</f>
        <v>18781.449999999997</v>
      </c>
      <c r="H28" s="360" t="s">
        <v>8</v>
      </c>
      <c r="I28" s="365">
        <f>+SUM(I23:I27)</f>
        <v>4374.26</v>
      </c>
      <c r="J28" s="365">
        <f>+SUM(J23:J27)</f>
        <v>1628.7999999999997</v>
      </c>
      <c r="K28" s="365">
        <f>+SUM(K23:K27)</f>
        <v>3171.8</v>
      </c>
      <c r="L28" s="365">
        <f>+SUM(L23:L27)</f>
        <v>171.41</v>
      </c>
      <c r="M28" s="365">
        <f t="shared" ref="M28:N28" si="5">+SUM(M23:M27)</f>
        <v>41.94</v>
      </c>
      <c r="N28" s="365">
        <f t="shared" si="5"/>
        <v>9388.2100000000009</v>
      </c>
    </row>
    <row r="29" spans="2:14" x14ac:dyDescent="0.25">
      <c r="B29" s="377">
        <v>2010</v>
      </c>
      <c r="C29" s="363"/>
      <c r="D29" s="363"/>
      <c r="E29" s="363"/>
      <c r="F29" s="384"/>
      <c r="H29" s="377">
        <v>2010</v>
      </c>
      <c r="I29" s="350"/>
      <c r="J29" s="350"/>
      <c r="K29" s="350"/>
      <c r="L29" s="350"/>
      <c r="M29" s="350"/>
      <c r="N29" s="405"/>
    </row>
    <row r="30" spans="2:14" x14ac:dyDescent="0.25">
      <c r="B30" s="358" t="s">
        <v>5</v>
      </c>
      <c r="C30" s="363">
        <v>504.91</v>
      </c>
      <c r="D30" s="363">
        <v>195.78</v>
      </c>
      <c r="E30" s="363">
        <v>51.2</v>
      </c>
      <c r="F30" s="384">
        <f>+SUM(C30:E30)</f>
        <v>751.8900000000001</v>
      </c>
      <c r="H30" s="358" t="s">
        <v>5</v>
      </c>
      <c r="I30" s="350">
        <v>62.98</v>
      </c>
      <c r="J30" s="350">
        <v>91.01</v>
      </c>
      <c r="K30" s="350">
        <v>322.92</v>
      </c>
      <c r="L30" s="350">
        <v>24</v>
      </c>
      <c r="M30" s="350">
        <v>4</v>
      </c>
      <c r="N30" s="384">
        <f>+SUM(I30:M30)</f>
        <v>504.91</v>
      </c>
    </row>
    <row r="31" spans="2:14" x14ac:dyDescent="0.25">
      <c r="B31" s="358" t="s">
        <v>207</v>
      </c>
      <c r="C31" s="363">
        <v>6659.46</v>
      </c>
      <c r="D31" s="363">
        <v>3313.33</v>
      </c>
      <c r="E31" s="363">
        <v>1211.8900000000001</v>
      </c>
      <c r="F31" s="384">
        <f>+SUM(C31:E31)</f>
        <v>11184.68</v>
      </c>
      <c r="H31" s="358" t="s">
        <v>207</v>
      </c>
      <c r="I31" s="350">
        <v>3421.26</v>
      </c>
      <c r="J31" s="350">
        <v>1384.38</v>
      </c>
      <c r="K31" s="350">
        <v>1419.82</v>
      </c>
      <c r="L31" s="350">
        <v>5</v>
      </c>
      <c r="M31" s="350">
        <v>429</v>
      </c>
      <c r="N31" s="384">
        <f t="shared" ref="N31:N34" si="6">+SUM(I31:M31)</f>
        <v>6659.46</v>
      </c>
    </row>
    <row r="32" spans="2:14" x14ac:dyDescent="0.25">
      <c r="B32" s="358" t="s">
        <v>6</v>
      </c>
      <c r="C32" s="363">
        <v>700.78</v>
      </c>
      <c r="D32" s="363">
        <v>638.4</v>
      </c>
      <c r="E32" s="363">
        <v>427.04</v>
      </c>
      <c r="F32" s="384">
        <f>+SUM(C32:E32)</f>
        <v>1766.2199999999998</v>
      </c>
      <c r="H32" s="358" t="s">
        <v>6</v>
      </c>
      <c r="I32" s="350">
        <v>309.22000000000003</v>
      </c>
      <c r="J32" s="350">
        <v>141.31</v>
      </c>
      <c r="K32" s="350">
        <v>250.25</v>
      </c>
      <c r="L32" s="350">
        <v>0</v>
      </c>
      <c r="M32" s="350">
        <v>0</v>
      </c>
      <c r="N32" s="384">
        <f t="shared" si="6"/>
        <v>700.78</v>
      </c>
    </row>
    <row r="33" spans="2:14" x14ac:dyDescent="0.25">
      <c r="B33" s="358" t="s">
        <v>7</v>
      </c>
      <c r="C33" s="363">
        <v>1588.21</v>
      </c>
      <c r="D33" s="363">
        <v>1554.74</v>
      </c>
      <c r="E33" s="363">
        <v>1064.74</v>
      </c>
      <c r="F33" s="384">
        <f>+SUM(C33:E33)</f>
        <v>4207.6899999999996</v>
      </c>
      <c r="H33" s="358" t="s">
        <v>7</v>
      </c>
      <c r="I33" s="350">
        <v>153.11000000000001</v>
      </c>
      <c r="J33" s="350">
        <v>196.09</v>
      </c>
      <c r="K33" s="350">
        <v>1109.01</v>
      </c>
      <c r="L33" s="350">
        <v>38</v>
      </c>
      <c r="M33" s="350">
        <v>92</v>
      </c>
      <c r="N33" s="384">
        <f t="shared" si="6"/>
        <v>1588.21</v>
      </c>
    </row>
    <row r="34" spans="2:14" x14ac:dyDescent="0.25">
      <c r="B34" s="358" t="s">
        <v>208</v>
      </c>
      <c r="C34" s="363" t="s">
        <v>130</v>
      </c>
      <c r="D34" s="363" t="s">
        <v>130</v>
      </c>
      <c r="E34" s="363" t="s">
        <v>130</v>
      </c>
      <c r="F34" s="384">
        <f>+SUM(C34:E34)</f>
        <v>0</v>
      </c>
      <c r="H34" s="358" t="s">
        <v>208</v>
      </c>
      <c r="I34" s="350" t="s">
        <v>130</v>
      </c>
      <c r="J34" s="350" t="s">
        <v>130</v>
      </c>
      <c r="K34" s="350" t="s">
        <v>130</v>
      </c>
      <c r="L34" s="350" t="s">
        <v>130</v>
      </c>
      <c r="M34" s="350" t="s">
        <v>130</v>
      </c>
      <c r="N34" s="384">
        <f t="shared" si="6"/>
        <v>0</v>
      </c>
    </row>
    <row r="35" spans="2:14" x14ac:dyDescent="0.25">
      <c r="B35" s="360" t="s">
        <v>8</v>
      </c>
      <c r="C35" s="365">
        <f>+SUM(C30:C34)</f>
        <v>9453.36</v>
      </c>
      <c r="D35" s="365">
        <f>+SUM(D30:D34)</f>
        <v>5702.25</v>
      </c>
      <c r="E35" s="365">
        <f>+SUM(E30:E34)</f>
        <v>2754.87</v>
      </c>
      <c r="F35" s="365">
        <f>+SUM(F30:F34)</f>
        <v>17910.48</v>
      </c>
      <c r="H35" s="360" t="s">
        <v>8</v>
      </c>
      <c r="I35" s="365">
        <f>+SUM(I30:I34)</f>
        <v>3946.57</v>
      </c>
      <c r="J35" s="365">
        <f>+SUM(J30:J34)</f>
        <v>1812.79</v>
      </c>
      <c r="K35" s="365">
        <f>+SUM(K30:K34)</f>
        <v>3102</v>
      </c>
      <c r="L35" s="365">
        <f>+SUM(L30:L34)</f>
        <v>67</v>
      </c>
      <c r="M35" s="365">
        <f t="shared" ref="M35:N35" si="7">+SUM(M30:M34)</f>
        <v>525</v>
      </c>
      <c r="N35" s="365">
        <f t="shared" si="7"/>
        <v>9453.36</v>
      </c>
    </row>
    <row r="36" spans="2:14" x14ac:dyDescent="0.25">
      <c r="B36" s="377">
        <v>2009</v>
      </c>
      <c r="C36" s="363"/>
      <c r="D36" s="363"/>
      <c r="E36" s="363"/>
      <c r="F36" s="384"/>
      <c r="H36" s="377">
        <v>2009</v>
      </c>
      <c r="I36" s="350"/>
      <c r="J36" s="350"/>
      <c r="K36" s="350"/>
      <c r="L36" s="350"/>
      <c r="M36" s="350"/>
      <c r="N36" s="405"/>
    </row>
    <row r="37" spans="2:14" x14ac:dyDescent="0.25">
      <c r="B37" s="358" t="s">
        <v>5</v>
      </c>
      <c r="C37" s="363">
        <v>506.45</v>
      </c>
      <c r="D37" s="363">
        <v>198.74</v>
      </c>
      <c r="E37" s="363">
        <v>51.37</v>
      </c>
      <c r="F37" s="384">
        <f>+SUM(C37:E37)</f>
        <v>756.56000000000006</v>
      </c>
      <c r="H37" s="358" t="s">
        <v>5</v>
      </c>
      <c r="I37" s="350">
        <v>57.45</v>
      </c>
      <c r="J37" s="350">
        <v>92.18</v>
      </c>
      <c r="K37" s="350">
        <v>328.82</v>
      </c>
      <c r="L37" s="350">
        <v>24</v>
      </c>
      <c r="M37" s="350">
        <v>4</v>
      </c>
      <c r="N37" s="384">
        <f>+SUM(I37:M37)</f>
        <v>506.45</v>
      </c>
    </row>
    <row r="38" spans="2:14" x14ac:dyDescent="0.25">
      <c r="B38" s="358" t="s">
        <v>207</v>
      </c>
      <c r="C38" s="363">
        <v>6260.95</v>
      </c>
      <c r="D38" s="363">
        <v>3066.8</v>
      </c>
      <c r="E38" s="363">
        <v>1097.8499999999999</v>
      </c>
      <c r="F38" s="384">
        <f>+SUM(C38:E38)</f>
        <v>10425.6</v>
      </c>
      <c r="H38" s="358" t="s">
        <v>207</v>
      </c>
      <c r="I38" s="350">
        <v>3177.6</v>
      </c>
      <c r="J38" s="350">
        <v>1289.99</v>
      </c>
      <c r="K38" s="350">
        <v>1352.36</v>
      </c>
      <c r="L38" s="350">
        <v>1</v>
      </c>
      <c r="M38" s="350">
        <v>440</v>
      </c>
      <c r="N38" s="384">
        <f t="shared" ref="N38:N41" si="8">+SUM(I38:M38)</f>
        <v>6260.95</v>
      </c>
    </row>
    <row r="39" spans="2:14" x14ac:dyDescent="0.25">
      <c r="B39" s="358" t="s">
        <v>6</v>
      </c>
      <c r="C39" s="363">
        <v>689.45</v>
      </c>
      <c r="D39" s="363">
        <v>601.71</v>
      </c>
      <c r="E39" s="363">
        <v>467.86</v>
      </c>
      <c r="F39" s="384">
        <f>+SUM(C39:E39)</f>
        <v>1759.02</v>
      </c>
      <c r="H39" s="358" t="s">
        <v>6</v>
      </c>
      <c r="I39" s="350">
        <v>296.38</v>
      </c>
      <c r="J39" s="350">
        <v>141.33000000000001</v>
      </c>
      <c r="K39" s="350">
        <v>251.74</v>
      </c>
      <c r="L39" s="350">
        <v>0</v>
      </c>
      <c r="M39" s="350">
        <v>0</v>
      </c>
      <c r="N39" s="384">
        <f t="shared" si="8"/>
        <v>689.45</v>
      </c>
    </row>
    <row r="40" spans="2:14" x14ac:dyDescent="0.25">
      <c r="B40" s="358" t="s">
        <v>7</v>
      </c>
      <c r="C40" s="363">
        <v>1313.66</v>
      </c>
      <c r="D40" s="363">
        <v>1445.1</v>
      </c>
      <c r="E40" s="363">
        <v>910.55</v>
      </c>
      <c r="F40" s="384">
        <f>+SUM(C40:E40)</f>
        <v>3669.3100000000004</v>
      </c>
      <c r="H40" s="358" t="s">
        <v>7</v>
      </c>
      <c r="I40" s="350">
        <v>150.32</v>
      </c>
      <c r="J40" s="350">
        <v>206.54</v>
      </c>
      <c r="K40" s="350">
        <v>861.8</v>
      </c>
      <c r="L40" s="350">
        <v>34</v>
      </c>
      <c r="M40" s="350">
        <v>61</v>
      </c>
      <c r="N40" s="384">
        <f t="shared" si="8"/>
        <v>1313.6599999999999</v>
      </c>
    </row>
    <row r="41" spans="2:14" x14ac:dyDescent="0.25">
      <c r="B41" s="358" t="s">
        <v>208</v>
      </c>
      <c r="C41" s="363" t="s">
        <v>130</v>
      </c>
      <c r="D41" s="363" t="s">
        <v>130</v>
      </c>
      <c r="E41" s="363" t="s">
        <v>130</v>
      </c>
      <c r="F41" s="384">
        <f>+SUM(C41:E41)</f>
        <v>0</v>
      </c>
      <c r="H41" s="358" t="s">
        <v>208</v>
      </c>
      <c r="I41" s="350" t="s">
        <v>130</v>
      </c>
      <c r="J41" s="350" t="s">
        <v>130</v>
      </c>
      <c r="K41" s="350" t="s">
        <v>130</v>
      </c>
      <c r="L41" s="350" t="s">
        <v>130</v>
      </c>
      <c r="M41" s="350" t="s">
        <v>130</v>
      </c>
      <c r="N41" s="384">
        <f t="shared" si="8"/>
        <v>0</v>
      </c>
    </row>
    <row r="42" spans="2:14" x14ac:dyDescent="0.25">
      <c r="B42" s="360" t="s">
        <v>8</v>
      </c>
      <c r="C42" s="365">
        <f>+SUM(C37:C41)</f>
        <v>8770.51</v>
      </c>
      <c r="D42" s="365">
        <f>+SUM(D37:D41)</f>
        <v>5312.35</v>
      </c>
      <c r="E42" s="365">
        <f>+SUM(E37:E41)</f>
        <v>2527.63</v>
      </c>
      <c r="F42" s="365">
        <f>+SUM(F37:F41)</f>
        <v>16610.490000000002</v>
      </c>
      <c r="H42" s="360" t="s">
        <v>8</v>
      </c>
      <c r="I42" s="365">
        <f>+SUM(I37:I41)</f>
        <v>3681.75</v>
      </c>
      <c r="J42" s="365">
        <f>+SUM(J37:J41)</f>
        <v>1730.04</v>
      </c>
      <c r="K42" s="365">
        <f>+SUM(K37:K41)</f>
        <v>2794.72</v>
      </c>
      <c r="L42" s="365">
        <f>+SUM(L37:L41)</f>
        <v>59</v>
      </c>
      <c r="M42" s="365">
        <f t="shared" ref="M42:N42" si="9">+SUM(M37:M41)</f>
        <v>505</v>
      </c>
      <c r="N42" s="365">
        <f t="shared" si="9"/>
        <v>8770.5099999999984</v>
      </c>
    </row>
    <row r="44" spans="2:14" x14ac:dyDescent="0.25">
      <c r="B44" s="407" t="s">
        <v>573</v>
      </c>
    </row>
    <row r="45" spans="2:14" x14ac:dyDescent="0.25">
      <c r="H45" s="409"/>
      <c r="I45" s="409"/>
      <c r="J45" s="409"/>
      <c r="K45" s="409"/>
      <c r="L45" s="409"/>
      <c r="M45" s="409"/>
      <c r="N45" s="409"/>
    </row>
    <row r="46" spans="2:14" x14ac:dyDescent="0.25">
      <c r="B46" s="409"/>
      <c r="C46" s="409"/>
      <c r="D46" s="409"/>
      <c r="E46" s="409"/>
      <c r="F46" s="409"/>
      <c r="H46" s="409"/>
      <c r="I46" s="409"/>
      <c r="J46" s="409"/>
      <c r="K46" s="409"/>
      <c r="L46" s="409"/>
      <c r="M46" s="409"/>
      <c r="N46" s="409"/>
    </row>
    <row r="47" spans="2:14" x14ac:dyDescent="0.25">
      <c r="B47" s="409"/>
      <c r="C47" s="409"/>
      <c r="D47" s="409"/>
      <c r="E47" s="409"/>
      <c r="F47" s="409"/>
      <c r="H47" s="409"/>
      <c r="I47" s="409"/>
      <c r="J47" s="409"/>
      <c r="K47" s="409"/>
      <c r="L47" s="409"/>
      <c r="M47" s="409"/>
      <c r="N47" s="409"/>
    </row>
    <row r="48" spans="2:14" x14ac:dyDescent="0.25">
      <c r="B48" s="409"/>
      <c r="C48" s="409"/>
      <c r="D48" s="409"/>
      <c r="E48" s="409"/>
      <c r="F48" s="409"/>
      <c r="H48" s="409"/>
      <c r="I48" s="409"/>
      <c r="J48" s="409"/>
      <c r="K48" s="409"/>
      <c r="L48" s="409"/>
      <c r="M48" s="409"/>
      <c r="N48" s="409"/>
    </row>
    <row r="49" spans="2:14" x14ac:dyDescent="0.25">
      <c r="B49" s="409"/>
      <c r="C49" s="409"/>
      <c r="D49" s="409"/>
      <c r="E49" s="409"/>
      <c r="F49" s="409"/>
      <c r="H49" s="409"/>
      <c r="I49" s="409"/>
      <c r="J49" s="409"/>
      <c r="K49" s="409"/>
      <c r="L49" s="409"/>
      <c r="M49" s="409"/>
      <c r="N49" s="409"/>
    </row>
    <row r="50" spans="2:14" x14ac:dyDescent="0.25">
      <c r="H50" s="409"/>
      <c r="I50" s="409"/>
      <c r="J50" s="409"/>
      <c r="K50" s="409"/>
      <c r="L50" s="409"/>
      <c r="M50" s="409"/>
      <c r="N50" s="409"/>
    </row>
  </sheetData>
  <sheetProtection password="C69F" sheet="1" objects="1" scenarios="1"/>
  <mergeCells count="2">
    <mergeCell ref="B6:F6"/>
    <mergeCell ref="H6:N6"/>
  </mergeCells>
  <hyperlinks>
    <hyperlink ref="A1" location="ÍNDICE!A1" display="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J44"/>
  <sheetViews>
    <sheetView workbookViewId="0"/>
  </sheetViews>
  <sheetFormatPr baseColWidth="10" defaultRowHeight="15" x14ac:dyDescent="0.25"/>
  <cols>
    <col min="3" max="3" width="44.42578125" bestFit="1" customWidth="1"/>
    <col min="5" max="5" width="12.5703125" customWidth="1"/>
  </cols>
  <sheetData>
    <row r="1" spans="1:10" s="72" customFormat="1" x14ac:dyDescent="0.25">
      <c r="A1" s="78" t="s">
        <v>161</v>
      </c>
    </row>
    <row r="2" spans="1:10" x14ac:dyDescent="0.25">
      <c r="A2" s="1" t="s">
        <v>645</v>
      </c>
    </row>
    <row r="4" spans="1:10" s="49" customFormat="1" x14ac:dyDescent="0.25">
      <c r="A4" s="77" t="s">
        <v>105</v>
      </c>
      <c r="B4" s="72" t="s">
        <v>632</v>
      </c>
    </row>
    <row r="6" spans="1:10" x14ac:dyDescent="0.25">
      <c r="B6" s="469" t="s">
        <v>75</v>
      </c>
      <c r="C6" s="469"/>
      <c r="D6" s="460" t="s">
        <v>649</v>
      </c>
      <c r="E6" s="460"/>
      <c r="F6" s="460"/>
      <c r="G6" s="460"/>
      <c r="H6" s="460"/>
    </row>
    <row r="7" spans="1:10" ht="15.75" thickBot="1" x14ac:dyDescent="0.3">
      <c r="B7" s="470"/>
      <c r="C7" s="470"/>
      <c r="D7" s="15" t="s">
        <v>5</v>
      </c>
      <c r="E7" s="15" t="s">
        <v>53</v>
      </c>
      <c r="F7" s="15" t="s">
        <v>6</v>
      </c>
      <c r="G7" s="15" t="s">
        <v>7</v>
      </c>
      <c r="H7" s="69" t="s">
        <v>8</v>
      </c>
    </row>
    <row r="8" spans="1:10" ht="15.75" thickTop="1" x14ac:dyDescent="0.25">
      <c r="B8" s="50" t="s">
        <v>78</v>
      </c>
      <c r="C8" s="9" t="s">
        <v>79</v>
      </c>
      <c r="D8" s="16">
        <v>0</v>
      </c>
      <c r="E8" s="16">
        <v>52.080889999999997</v>
      </c>
      <c r="F8" s="16">
        <v>2.415</v>
      </c>
      <c r="G8" s="16">
        <v>29.65241</v>
      </c>
      <c r="H8" s="70">
        <v>84.148299999999992</v>
      </c>
      <c r="J8" s="75"/>
    </row>
    <row r="9" spans="1:10" x14ac:dyDescent="0.25">
      <c r="B9" s="51" t="s">
        <v>80</v>
      </c>
      <c r="C9" s="11" t="s">
        <v>81</v>
      </c>
      <c r="D9" s="17">
        <v>0</v>
      </c>
      <c r="E9" s="17">
        <v>286.10930000000002</v>
      </c>
      <c r="F9" s="17">
        <v>22.809699999999999</v>
      </c>
      <c r="G9" s="17">
        <v>233.52430000000001</v>
      </c>
      <c r="H9" s="70">
        <v>542.44330000000002</v>
      </c>
      <c r="J9" s="75"/>
    </row>
    <row r="10" spans="1:10" x14ac:dyDescent="0.25">
      <c r="B10" s="51" t="s">
        <v>82</v>
      </c>
      <c r="C10" s="11" t="s">
        <v>83</v>
      </c>
      <c r="D10" s="17">
        <v>0</v>
      </c>
      <c r="E10" s="17">
        <v>48.68215</v>
      </c>
      <c r="F10" s="17">
        <v>0</v>
      </c>
      <c r="G10" s="17">
        <v>56.155000000000001</v>
      </c>
      <c r="H10" s="70">
        <v>104.83715000000001</v>
      </c>
      <c r="J10" s="75"/>
    </row>
    <row r="11" spans="1:10" x14ac:dyDescent="0.25">
      <c r="B11" s="51" t="s">
        <v>84</v>
      </c>
      <c r="C11" s="11" t="s">
        <v>85</v>
      </c>
      <c r="D11" s="17">
        <v>12.286530000000001</v>
      </c>
      <c r="E11" s="17">
        <v>138.19639999999998</v>
      </c>
      <c r="F11" s="17">
        <v>131.71610000000001</v>
      </c>
      <c r="G11" s="17">
        <v>66.843289999999996</v>
      </c>
      <c r="H11" s="70">
        <v>349.04232000000002</v>
      </c>
      <c r="J11" s="75"/>
    </row>
    <row r="12" spans="1:10" x14ac:dyDescent="0.25">
      <c r="B12" s="51" t="s">
        <v>86</v>
      </c>
      <c r="C12" s="11" t="s">
        <v>87</v>
      </c>
      <c r="D12" s="17">
        <v>23.480799999999999</v>
      </c>
      <c r="E12" s="17">
        <v>1176.4749999999999</v>
      </c>
      <c r="F12" s="17">
        <v>35.02758</v>
      </c>
      <c r="G12" s="17">
        <v>298.51589999999999</v>
      </c>
      <c r="H12" s="70">
        <v>1533.49928</v>
      </c>
      <c r="J12" s="75"/>
    </row>
    <row r="13" spans="1:10" x14ac:dyDescent="0.25">
      <c r="B13" s="51" t="s">
        <v>88</v>
      </c>
      <c r="C13" s="11" t="s">
        <v>89</v>
      </c>
      <c r="D13" s="17">
        <v>0</v>
      </c>
      <c r="E13" s="17">
        <v>37.53396</v>
      </c>
      <c r="F13" s="17">
        <v>72.88843</v>
      </c>
      <c r="G13" s="17">
        <v>151.04840000000002</v>
      </c>
      <c r="H13" s="70">
        <v>261.47079000000002</v>
      </c>
      <c r="J13" s="75"/>
    </row>
    <row r="14" spans="1:10" x14ac:dyDescent="0.25">
      <c r="B14" s="51" t="s">
        <v>90</v>
      </c>
      <c r="C14" s="11" t="s">
        <v>91</v>
      </c>
      <c r="D14" s="17">
        <v>0</v>
      </c>
      <c r="E14" s="17">
        <v>242.17750000000001</v>
      </c>
      <c r="F14" s="17">
        <v>80.449590000000001</v>
      </c>
      <c r="G14" s="17">
        <v>65.624110000000002</v>
      </c>
      <c r="H14" s="70">
        <v>388.25120000000004</v>
      </c>
      <c r="J14" s="75"/>
    </row>
    <row r="15" spans="1:10" x14ac:dyDescent="0.25">
      <c r="B15" s="51" t="s">
        <v>92</v>
      </c>
      <c r="C15" s="11" t="s">
        <v>93</v>
      </c>
      <c r="D15" s="17">
        <v>42.191389999999998</v>
      </c>
      <c r="E15" s="17">
        <v>906.87520000000006</v>
      </c>
      <c r="F15" s="17">
        <v>309.18970000000002</v>
      </c>
      <c r="G15" s="17">
        <v>292.00110000000001</v>
      </c>
      <c r="H15" s="70">
        <v>1550.25739</v>
      </c>
      <c r="J15" s="75"/>
    </row>
    <row r="16" spans="1:10" x14ac:dyDescent="0.25">
      <c r="B16" s="51" t="s">
        <v>94</v>
      </c>
      <c r="C16" s="11" t="s">
        <v>85</v>
      </c>
      <c r="D16" s="17">
        <v>4.4800000000000004</v>
      </c>
      <c r="E16" s="17">
        <v>447.02170000000001</v>
      </c>
      <c r="F16" s="17">
        <v>170.0735</v>
      </c>
      <c r="G16" s="17">
        <v>173.7251</v>
      </c>
      <c r="H16" s="70">
        <v>795.30029999999999</v>
      </c>
      <c r="J16" s="75"/>
    </row>
    <row r="17" spans="2:10" x14ac:dyDescent="0.25">
      <c r="B17" s="51" t="s">
        <v>97</v>
      </c>
      <c r="C17" s="11" t="s">
        <v>98</v>
      </c>
      <c r="D17" s="17">
        <v>2</v>
      </c>
      <c r="E17" s="17">
        <v>94.852180000000004</v>
      </c>
      <c r="F17" s="17">
        <v>217.0806</v>
      </c>
      <c r="G17" s="17">
        <v>159.654</v>
      </c>
      <c r="H17" s="70">
        <v>473.58677999999998</v>
      </c>
      <c r="J17" s="75"/>
    </row>
    <row r="18" spans="2:10" x14ac:dyDescent="0.25">
      <c r="B18" s="51" t="s">
        <v>99</v>
      </c>
      <c r="C18" s="11" t="s">
        <v>100</v>
      </c>
      <c r="D18" s="17">
        <v>8.3243790000000004</v>
      </c>
      <c r="E18" s="17">
        <v>8.872954</v>
      </c>
      <c r="F18" s="17">
        <v>34.943600000000004</v>
      </c>
      <c r="G18" s="17">
        <v>5.87</v>
      </c>
      <c r="H18" s="70">
        <v>58.010933000000001</v>
      </c>
      <c r="J18" s="75"/>
    </row>
    <row r="19" spans="2:10" x14ac:dyDescent="0.25">
      <c r="B19" s="51" t="s">
        <v>101</v>
      </c>
      <c r="C19" s="11" t="s">
        <v>102</v>
      </c>
      <c r="D19" s="17">
        <v>27.418939999999999</v>
      </c>
      <c r="E19" s="17">
        <v>88.157729999999987</v>
      </c>
      <c r="F19" s="17">
        <v>61.826570000000004</v>
      </c>
      <c r="G19" s="17">
        <v>6.83</v>
      </c>
      <c r="H19" s="70">
        <v>184.23324</v>
      </c>
      <c r="J19" s="75"/>
    </row>
    <row r="20" spans="2:10" x14ac:dyDescent="0.25">
      <c r="B20" s="51" t="s">
        <v>103</v>
      </c>
      <c r="C20" s="11" t="s">
        <v>104</v>
      </c>
      <c r="D20" s="17">
        <v>970.23320000000012</v>
      </c>
      <c r="E20" s="17">
        <v>6785.77</v>
      </c>
      <c r="F20" s="17">
        <v>571.32830000000001</v>
      </c>
      <c r="G20" s="17">
        <v>2989.2829999999999</v>
      </c>
      <c r="H20" s="70">
        <v>11316.6145</v>
      </c>
      <c r="J20" s="75"/>
    </row>
    <row r="21" spans="2:10" x14ac:dyDescent="0.25">
      <c r="B21" s="51" t="s">
        <v>95</v>
      </c>
      <c r="C21" s="11" t="s">
        <v>96</v>
      </c>
      <c r="D21" s="17">
        <v>24.39152</v>
      </c>
      <c r="E21" s="17">
        <v>675.87429999999995</v>
      </c>
      <c r="F21" s="17">
        <v>123.67120000000001</v>
      </c>
      <c r="G21" s="17">
        <v>26.257190000000001</v>
      </c>
      <c r="H21" s="70">
        <v>850.19421</v>
      </c>
      <c r="J21" s="75"/>
    </row>
    <row r="22" spans="2:10" x14ac:dyDescent="0.25">
      <c r="B22" s="43" t="s">
        <v>76</v>
      </c>
      <c r="C22" s="13" t="s">
        <v>77</v>
      </c>
      <c r="D22" s="18">
        <v>0.96323700000000001</v>
      </c>
      <c r="E22" s="18">
        <v>68.941069999999996</v>
      </c>
      <c r="F22" s="18">
        <v>0</v>
      </c>
      <c r="G22" s="18">
        <v>388.72629999999998</v>
      </c>
      <c r="H22" s="70">
        <v>458.630607</v>
      </c>
      <c r="J22" s="75"/>
    </row>
    <row r="23" spans="2:10" x14ac:dyDescent="0.25">
      <c r="B23" s="13"/>
      <c r="C23" s="13" t="s">
        <v>2</v>
      </c>
      <c r="D23" s="21">
        <v>1115.769996</v>
      </c>
      <c r="E23" s="21">
        <v>11057.620334000001</v>
      </c>
      <c r="F23" s="21">
        <v>1833.4198700000002</v>
      </c>
      <c r="G23" s="21">
        <v>4943.7100999999993</v>
      </c>
      <c r="H23" s="71">
        <v>18950.5203</v>
      </c>
      <c r="J23" s="75"/>
    </row>
    <row r="24" spans="2:10" s="348" customFormat="1" x14ac:dyDescent="0.25">
      <c r="B24" s="183" t="s">
        <v>648</v>
      </c>
      <c r="J24" s="346"/>
    </row>
    <row r="26" spans="2:10" x14ac:dyDescent="0.25">
      <c r="B26" s="469" t="s">
        <v>75</v>
      </c>
      <c r="C26" s="469"/>
      <c r="D26" s="460" t="s">
        <v>650</v>
      </c>
      <c r="E26" s="460"/>
      <c r="F26" s="460"/>
      <c r="G26" s="460"/>
      <c r="H26" s="460"/>
      <c r="I26" s="324"/>
    </row>
    <row r="27" spans="2:10" ht="15.75" thickBot="1" x14ac:dyDescent="0.3">
      <c r="B27" s="470"/>
      <c r="C27" s="470"/>
      <c r="D27" s="361" t="s">
        <v>5</v>
      </c>
      <c r="E27" s="361" t="s">
        <v>53</v>
      </c>
      <c r="F27" s="361" t="s">
        <v>6</v>
      </c>
      <c r="G27" s="361" t="s">
        <v>7</v>
      </c>
      <c r="H27" s="361" t="s">
        <v>8</v>
      </c>
      <c r="I27" s="324"/>
    </row>
    <row r="28" spans="2:10" ht="15.75" thickTop="1" x14ac:dyDescent="0.25">
      <c r="B28" s="379" t="s">
        <v>78</v>
      </c>
      <c r="C28" s="356" t="s">
        <v>79</v>
      </c>
      <c r="D28" s="362">
        <v>0</v>
      </c>
      <c r="E28" s="362">
        <v>41.392299999999999</v>
      </c>
      <c r="F28" s="362">
        <v>0.95499999999999996</v>
      </c>
      <c r="G28" s="362">
        <v>23.218920000000001</v>
      </c>
      <c r="H28" s="363">
        <f>SUM(D28:G28)</f>
        <v>65.566220000000001</v>
      </c>
      <c r="I28" s="324"/>
    </row>
    <row r="29" spans="2:10" x14ac:dyDescent="0.25">
      <c r="B29" s="380" t="s">
        <v>80</v>
      </c>
      <c r="C29" s="358" t="s">
        <v>81</v>
      </c>
      <c r="D29" s="363">
        <v>0</v>
      </c>
      <c r="E29" s="363">
        <v>191.65049999999999</v>
      </c>
      <c r="F29" s="363">
        <v>17.511489999999998</v>
      </c>
      <c r="G29" s="363">
        <v>154.91059999999999</v>
      </c>
      <c r="H29" s="363">
        <f t="shared" ref="H29:H42" si="0">SUM(D29:G29)</f>
        <v>364.07258999999999</v>
      </c>
      <c r="I29" s="324"/>
    </row>
    <row r="30" spans="2:10" x14ac:dyDescent="0.25">
      <c r="B30" s="380" t="s">
        <v>82</v>
      </c>
      <c r="C30" s="358" t="s">
        <v>83</v>
      </c>
      <c r="D30" s="363">
        <v>0</v>
      </c>
      <c r="E30" s="363">
        <v>30.834579999999999</v>
      </c>
      <c r="F30" s="363">
        <v>0</v>
      </c>
      <c r="G30" s="363">
        <v>54.825000000000003</v>
      </c>
      <c r="H30" s="363">
        <f t="shared" si="0"/>
        <v>85.659580000000005</v>
      </c>
      <c r="I30" s="324"/>
    </row>
    <row r="31" spans="2:10" x14ac:dyDescent="0.25">
      <c r="B31" s="380" t="s">
        <v>84</v>
      </c>
      <c r="C31" s="358" t="s">
        <v>85</v>
      </c>
      <c r="D31" s="363">
        <v>10.106529999999999</v>
      </c>
      <c r="E31" s="363">
        <v>67.123829999999998</v>
      </c>
      <c r="F31" s="363">
        <v>130.0033</v>
      </c>
      <c r="G31" s="363">
        <v>41.418280000000003</v>
      </c>
      <c r="H31" s="363">
        <f t="shared" si="0"/>
        <v>248.65194</v>
      </c>
      <c r="I31" s="324"/>
    </row>
    <row r="32" spans="2:10" x14ac:dyDescent="0.25">
      <c r="B32" s="380" t="s">
        <v>86</v>
      </c>
      <c r="C32" s="358" t="s">
        <v>87</v>
      </c>
      <c r="D32" s="363">
        <v>22.950800000000001</v>
      </c>
      <c r="E32" s="363">
        <v>598.67809999999997</v>
      </c>
      <c r="F32" s="363">
        <v>27.287579999999998</v>
      </c>
      <c r="G32" s="363">
        <v>235.42179999999999</v>
      </c>
      <c r="H32" s="363">
        <f t="shared" si="0"/>
        <v>884.33827999999994</v>
      </c>
      <c r="I32" s="324"/>
    </row>
    <row r="33" spans="2:9" x14ac:dyDescent="0.25">
      <c r="B33" s="380" t="s">
        <v>88</v>
      </c>
      <c r="C33" s="358" t="s">
        <v>89</v>
      </c>
      <c r="D33" s="363">
        <v>0</v>
      </c>
      <c r="E33" s="363">
        <v>26.970230000000001</v>
      </c>
      <c r="F33" s="363">
        <v>72.768429999999995</v>
      </c>
      <c r="G33" s="363">
        <v>119.5656</v>
      </c>
      <c r="H33" s="363">
        <f t="shared" si="0"/>
        <v>219.30426</v>
      </c>
      <c r="I33" s="324"/>
    </row>
    <row r="34" spans="2:9" x14ac:dyDescent="0.25">
      <c r="B34" s="380" t="s">
        <v>90</v>
      </c>
      <c r="C34" s="358" t="s">
        <v>91</v>
      </c>
      <c r="D34" s="363">
        <v>0</v>
      </c>
      <c r="E34" s="363">
        <v>154.22919999999999</v>
      </c>
      <c r="F34" s="363">
        <v>67.18817</v>
      </c>
      <c r="G34" s="363">
        <v>48.744669999999999</v>
      </c>
      <c r="H34" s="363">
        <f t="shared" si="0"/>
        <v>270.16203999999999</v>
      </c>
      <c r="I34" s="324"/>
    </row>
    <row r="35" spans="2:9" x14ac:dyDescent="0.25">
      <c r="B35" s="380" t="s">
        <v>92</v>
      </c>
      <c r="C35" s="358" t="s">
        <v>93</v>
      </c>
      <c r="D35" s="363">
        <v>42.191389999999998</v>
      </c>
      <c r="E35" s="363">
        <v>505.2921</v>
      </c>
      <c r="F35" s="363">
        <v>257.72179999999997</v>
      </c>
      <c r="G35" s="363">
        <v>198.7604</v>
      </c>
      <c r="H35" s="363">
        <f t="shared" si="0"/>
        <v>1003.9656899999999</v>
      </c>
      <c r="I35" s="324"/>
    </row>
    <row r="36" spans="2:9" x14ac:dyDescent="0.25">
      <c r="B36" s="380" t="s">
        <v>94</v>
      </c>
      <c r="C36" s="358" t="s">
        <v>85</v>
      </c>
      <c r="D36" s="363">
        <v>2.83</v>
      </c>
      <c r="E36" s="363">
        <v>110.91759999999999</v>
      </c>
      <c r="F36" s="363">
        <v>111.8764</v>
      </c>
      <c r="G36" s="363">
        <v>139.64570000000001</v>
      </c>
      <c r="H36" s="363">
        <f t="shared" si="0"/>
        <v>365.2697</v>
      </c>
      <c r="I36" s="324"/>
    </row>
    <row r="37" spans="2:9" x14ac:dyDescent="0.25">
      <c r="B37" s="380" t="s">
        <v>97</v>
      </c>
      <c r="C37" s="358" t="s">
        <v>98</v>
      </c>
      <c r="D37" s="363">
        <v>0.35</v>
      </c>
      <c r="E37" s="363">
        <v>60.12782</v>
      </c>
      <c r="F37" s="363">
        <v>168.7824</v>
      </c>
      <c r="G37" s="363">
        <v>97.077860000000001</v>
      </c>
      <c r="H37" s="363">
        <f t="shared" si="0"/>
        <v>326.33807999999999</v>
      </c>
      <c r="I37" s="324"/>
    </row>
    <row r="38" spans="2:9" x14ac:dyDescent="0.25">
      <c r="B38" s="380" t="s">
        <v>99</v>
      </c>
      <c r="C38" s="358" t="s">
        <v>100</v>
      </c>
      <c r="D38" s="363">
        <v>8.3243790000000004</v>
      </c>
      <c r="E38" s="363">
        <v>4.4129269999999998</v>
      </c>
      <c r="F38" s="363">
        <v>34.943600000000004</v>
      </c>
      <c r="G38" s="363">
        <v>4</v>
      </c>
      <c r="H38" s="363">
        <f t="shared" si="0"/>
        <v>51.680906000000007</v>
      </c>
      <c r="I38" s="324"/>
    </row>
    <row r="39" spans="2:9" x14ac:dyDescent="0.25">
      <c r="B39" s="380" t="s">
        <v>101</v>
      </c>
      <c r="C39" s="358" t="s">
        <v>102</v>
      </c>
      <c r="D39" s="363">
        <v>27.418939999999999</v>
      </c>
      <c r="E39" s="363">
        <v>62.898350000000001</v>
      </c>
      <c r="F39" s="363">
        <v>60.974930000000001</v>
      </c>
      <c r="G39" s="363">
        <v>6.71</v>
      </c>
      <c r="H39" s="363">
        <f t="shared" si="0"/>
        <v>158.00221999999999</v>
      </c>
      <c r="I39" s="324"/>
    </row>
    <row r="40" spans="2:9" x14ac:dyDescent="0.25">
      <c r="B40" s="380" t="s">
        <v>103</v>
      </c>
      <c r="C40" s="358" t="s">
        <v>104</v>
      </c>
      <c r="D40" s="363">
        <v>549.74199999999996</v>
      </c>
      <c r="E40" s="363">
        <v>4367.1170000000002</v>
      </c>
      <c r="F40" s="363">
        <v>441.99630000000002</v>
      </c>
      <c r="G40" s="363">
        <v>2426.8000000000002</v>
      </c>
      <c r="H40" s="363">
        <f t="shared" si="0"/>
        <v>7785.6553000000004</v>
      </c>
      <c r="I40" s="324"/>
    </row>
    <row r="41" spans="2:9" x14ac:dyDescent="0.25">
      <c r="B41" s="380" t="s">
        <v>95</v>
      </c>
      <c r="C41" s="358" t="s">
        <v>96</v>
      </c>
      <c r="D41" s="363">
        <v>24.39152</v>
      </c>
      <c r="E41" s="363">
        <v>420.19839999999999</v>
      </c>
      <c r="F41" s="363">
        <v>120.6906</v>
      </c>
      <c r="G41" s="363">
        <v>18.502880000000001</v>
      </c>
      <c r="H41" s="363">
        <f t="shared" si="0"/>
        <v>583.78340000000003</v>
      </c>
      <c r="I41" s="324"/>
    </row>
    <row r="42" spans="2:9" x14ac:dyDescent="0.25">
      <c r="B42" s="380" t="s">
        <v>76</v>
      </c>
      <c r="C42" s="358" t="s">
        <v>77</v>
      </c>
      <c r="D42" s="363">
        <v>0.41440300000000002</v>
      </c>
      <c r="E42" s="363">
        <v>47.117220000000003</v>
      </c>
      <c r="F42" s="363">
        <v>0</v>
      </c>
      <c r="G42" s="363">
        <v>383.27789999999999</v>
      </c>
      <c r="H42" s="363">
        <f t="shared" si="0"/>
        <v>430.80952300000001</v>
      </c>
      <c r="I42" s="324"/>
    </row>
    <row r="43" spans="2:9" x14ac:dyDescent="0.25">
      <c r="B43" s="369"/>
      <c r="C43" s="369" t="s">
        <v>2</v>
      </c>
      <c r="D43" s="372">
        <f>SUM(D28:D42)</f>
        <v>688.71996200000001</v>
      </c>
      <c r="E43" s="372">
        <f t="shared" ref="E43:G43" si="1">SUM(E28:E42)</f>
        <v>6688.9601570000004</v>
      </c>
      <c r="F43" s="372">
        <f t="shared" si="1"/>
        <v>1512.6999999999998</v>
      </c>
      <c r="G43" s="372">
        <f t="shared" si="1"/>
        <v>3952.8796100000004</v>
      </c>
      <c r="H43" s="372">
        <f>SUM(H28:H42)</f>
        <v>12843.259729000001</v>
      </c>
      <c r="I43" s="324"/>
    </row>
    <row r="44" spans="2:9" x14ac:dyDescent="0.25">
      <c r="B44" s="183" t="s">
        <v>648</v>
      </c>
    </row>
  </sheetData>
  <sheetProtection password="C69F" sheet="1" objects="1" scenarios="1"/>
  <sortState ref="A6:G20">
    <sortCondition ref="A6"/>
  </sortState>
  <mergeCells count="4">
    <mergeCell ref="B6:C7"/>
    <mergeCell ref="D6:H6"/>
    <mergeCell ref="B26:C27"/>
    <mergeCell ref="D26:H26"/>
  </mergeCells>
  <hyperlinks>
    <hyperlink ref="A1" location="ÍNDICE!A1" display="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56"/>
  <sheetViews>
    <sheetView workbookViewId="0"/>
  </sheetViews>
  <sheetFormatPr baseColWidth="10" defaultRowHeight="15" x14ac:dyDescent="0.25"/>
  <cols>
    <col min="3" max="3" width="73" customWidth="1"/>
    <col min="4" max="4" width="16.7109375" customWidth="1"/>
  </cols>
  <sheetData>
    <row r="1" spans="1:6" s="72" customFormat="1" x14ac:dyDescent="0.25">
      <c r="A1" s="78" t="s">
        <v>161</v>
      </c>
    </row>
    <row r="2" spans="1:6" x14ac:dyDescent="0.25">
      <c r="A2" s="1" t="s">
        <v>651</v>
      </c>
    </row>
    <row r="4" spans="1:6" x14ac:dyDescent="0.25">
      <c r="A4" s="77" t="s">
        <v>105</v>
      </c>
      <c r="B4" t="s">
        <v>155</v>
      </c>
    </row>
    <row r="6" spans="1:6" x14ac:dyDescent="0.25">
      <c r="B6" s="474" t="s">
        <v>627</v>
      </c>
      <c r="C6" s="474"/>
      <c r="D6" s="474"/>
      <c r="E6" s="474"/>
    </row>
    <row r="7" spans="1:6" ht="15.75" thickBot="1" x14ac:dyDescent="0.3">
      <c r="B7" s="7"/>
      <c r="C7" s="7"/>
      <c r="D7" s="15" t="s">
        <v>106</v>
      </c>
      <c r="E7" s="15" t="s">
        <v>9</v>
      </c>
    </row>
    <row r="8" spans="1:6" ht="15.75" thickTop="1" x14ac:dyDescent="0.25">
      <c r="B8" s="9" t="s">
        <v>107</v>
      </c>
      <c r="C8" s="9" t="s">
        <v>22</v>
      </c>
      <c r="D8" s="362">
        <v>125.16</v>
      </c>
      <c r="E8" s="373">
        <v>7.0000000000000007E-2</v>
      </c>
      <c r="F8" s="433"/>
    </row>
    <row r="9" spans="1:6" x14ac:dyDescent="0.25">
      <c r="B9" s="11" t="s">
        <v>108</v>
      </c>
      <c r="C9" s="11" t="s">
        <v>23</v>
      </c>
      <c r="D9" s="363">
        <v>53.17</v>
      </c>
      <c r="E9" s="367">
        <v>0.03</v>
      </c>
      <c r="F9" s="433"/>
    </row>
    <row r="10" spans="1:6" x14ac:dyDescent="0.25">
      <c r="B10" s="11" t="s">
        <v>109</v>
      </c>
      <c r="C10" s="11" t="s">
        <v>24</v>
      </c>
      <c r="D10" s="363">
        <v>575.70000000000005</v>
      </c>
      <c r="E10" s="367">
        <v>0.31</v>
      </c>
      <c r="F10" s="433"/>
    </row>
    <row r="11" spans="1:6" x14ac:dyDescent="0.25">
      <c r="B11" s="11" t="s">
        <v>110</v>
      </c>
      <c r="C11" s="11" t="s">
        <v>25</v>
      </c>
      <c r="D11" s="363">
        <v>35</v>
      </c>
      <c r="E11" s="367">
        <v>0.02</v>
      </c>
      <c r="F11" s="433"/>
    </row>
    <row r="12" spans="1:6" x14ac:dyDescent="0.25">
      <c r="B12" s="11" t="s">
        <v>111</v>
      </c>
      <c r="C12" s="11" t="s">
        <v>26</v>
      </c>
      <c r="D12" s="363">
        <v>12.67</v>
      </c>
      <c r="E12" s="367">
        <v>0.01</v>
      </c>
      <c r="F12" s="433"/>
    </row>
    <row r="13" spans="1:6" x14ac:dyDescent="0.25">
      <c r="B13" s="11" t="s">
        <v>112</v>
      </c>
      <c r="C13" s="11" t="s">
        <v>27</v>
      </c>
      <c r="D13" s="363">
        <v>20.85</v>
      </c>
      <c r="E13" s="367">
        <v>0.01</v>
      </c>
      <c r="F13" s="433"/>
    </row>
    <row r="14" spans="1:6" x14ac:dyDescent="0.25">
      <c r="B14" s="11" t="s">
        <v>113</v>
      </c>
      <c r="C14" s="11" t="s">
        <v>28</v>
      </c>
      <c r="D14" s="363">
        <v>112.26</v>
      </c>
      <c r="E14" s="367">
        <v>0.06</v>
      </c>
      <c r="F14" s="433"/>
    </row>
    <row r="15" spans="1:6" x14ac:dyDescent="0.25">
      <c r="B15" s="11" t="s">
        <v>114</v>
      </c>
      <c r="C15" s="11" t="s">
        <v>29</v>
      </c>
      <c r="D15" s="363">
        <v>13.63</v>
      </c>
      <c r="E15" s="367">
        <v>0.01</v>
      </c>
      <c r="F15" s="433"/>
    </row>
    <row r="16" spans="1:6" x14ac:dyDescent="0.25">
      <c r="B16" s="11" t="s">
        <v>78</v>
      </c>
      <c r="C16" s="11" t="s">
        <v>30</v>
      </c>
      <c r="D16" s="363">
        <v>1</v>
      </c>
      <c r="E16" s="367">
        <v>0</v>
      </c>
      <c r="F16" s="433"/>
    </row>
    <row r="17" spans="2:6" x14ac:dyDescent="0.25">
      <c r="B17" s="11" t="s">
        <v>115</v>
      </c>
      <c r="C17" s="11" t="s">
        <v>31</v>
      </c>
      <c r="D17" s="363">
        <v>250.12</v>
      </c>
      <c r="E17" s="367">
        <v>0.14000000000000001</v>
      </c>
      <c r="F17" s="433"/>
    </row>
    <row r="18" spans="2:6" x14ac:dyDescent="0.25">
      <c r="B18" s="11" t="s">
        <v>116</v>
      </c>
      <c r="C18" s="11" t="s">
        <v>32</v>
      </c>
      <c r="D18" s="363">
        <v>88.81</v>
      </c>
      <c r="E18" s="367">
        <v>0.05</v>
      </c>
      <c r="F18" s="433"/>
    </row>
    <row r="19" spans="2:6" x14ac:dyDescent="0.25">
      <c r="B19" s="11" t="s">
        <v>117</v>
      </c>
      <c r="C19" s="11" t="s">
        <v>33</v>
      </c>
      <c r="D19" s="363">
        <v>1.84</v>
      </c>
      <c r="E19" s="367">
        <v>0</v>
      </c>
      <c r="F19" s="433"/>
    </row>
    <row r="20" spans="2:6" x14ac:dyDescent="0.25">
      <c r="B20" s="11" t="s">
        <v>118</v>
      </c>
      <c r="C20" s="11" t="s">
        <v>34</v>
      </c>
      <c r="D20" s="363">
        <v>491.75</v>
      </c>
      <c r="E20" s="367">
        <v>0.27</v>
      </c>
      <c r="F20" s="433"/>
    </row>
    <row r="21" spans="2:6" x14ac:dyDescent="0.25">
      <c r="B21" s="11" t="s">
        <v>119</v>
      </c>
      <c r="C21" s="11" t="s">
        <v>35</v>
      </c>
      <c r="D21" s="363">
        <v>5.33</v>
      </c>
      <c r="E21" s="367">
        <v>0</v>
      </c>
      <c r="F21" s="433"/>
    </row>
    <row r="22" spans="2:6" x14ac:dyDescent="0.25">
      <c r="B22" s="11" t="s">
        <v>120</v>
      </c>
      <c r="C22" s="11" t="s">
        <v>36</v>
      </c>
      <c r="D22" s="363">
        <v>0</v>
      </c>
      <c r="E22" s="367">
        <v>0</v>
      </c>
      <c r="F22" s="433"/>
    </row>
    <row r="23" spans="2:6" x14ac:dyDescent="0.25">
      <c r="B23" s="11" t="s">
        <v>121</v>
      </c>
      <c r="C23" s="11" t="s">
        <v>37</v>
      </c>
      <c r="D23" s="363">
        <v>0</v>
      </c>
      <c r="E23" s="367">
        <v>0</v>
      </c>
      <c r="F23" s="433"/>
    </row>
    <row r="24" spans="2:6" x14ac:dyDescent="0.25">
      <c r="B24" s="11" t="s">
        <v>122</v>
      </c>
      <c r="C24" s="11" t="s">
        <v>38</v>
      </c>
      <c r="D24" s="363">
        <v>21.26</v>
      </c>
      <c r="E24" s="367">
        <v>0.01</v>
      </c>
      <c r="F24" s="433"/>
    </row>
    <row r="25" spans="2:6" x14ac:dyDescent="0.25">
      <c r="B25" s="11" t="s">
        <v>123</v>
      </c>
      <c r="C25" s="11" t="s">
        <v>39</v>
      </c>
      <c r="D25" s="363">
        <v>1.33</v>
      </c>
      <c r="E25" s="367">
        <v>0</v>
      </c>
      <c r="F25" s="433"/>
    </row>
    <row r="26" spans="2:6" x14ac:dyDescent="0.25">
      <c r="B26" s="13" t="s">
        <v>124</v>
      </c>
      <c r="C26" s="13" t="s">
        <v>40</v>
      </c>
      <c r="D26" s="364">
        <v>18.489999999999998</v>
      </c>
      <c r="E26" s="368">
        <v>0.01</v>
      </c>
      <c r="F26" s="433"/>
    </row>
    <row r="27" spans="2:6" x14ac:dyDescent="0.25">
      <c r="B27" s="13"/>
      <c r="C27" s="13" t="s">
        <v>8</v>
      </c>
      <c r="D27" s="365">
        <v>1828.37</v>
      </c>
      <c r="E27" s="378">
        <v>1</v>
      </c>
    </row>
    <row r="28" spans="2:6" x14ac:dyDescent="0.25">
      <c r="B28" s="35"/>
      <c r="C28" s="160" t="s">
        <v>41</v>
      </c>
      <c r="D28" s="35"/>
      <c r="E28" s="35"/>
    </row>
    <row r="29" spans="2:6" x14ac:dyDescent="0.25">
      <c r="B29" s="35"/>
      <c r="C29" s="160" t="s">
        <v>42</v>
      </c>
      <c r="D29" s="35"/>
      <c r="E29" s="35"/>
    </row>
    <row r="30" spans="2:6" x14ac:dyDescent="0.25">
      <c r="B30" s="33"/>
      <c r="C30" s="160" t="s">
        <v>326</v>
      </c>
      <c r="D30" s="33"/>
      <c r="E30" s="33"/>
    </row>
    <row r="31" spans="2:6" s="85" customFormat="1" x14ac:dyDescent="0.25">
      <c r="B31" s="59"/>
      <c r="C31" s="35"/>
      <c r="D31" s="59"/>
      <c r="E31" s="59"/>
    </row>
    <row r="32" spans="2:6" x14ac:dyDescent="0.25">
      <c r="B32" s="474" t="s">
        <v>628</v>
      </c>
      <c r="C32" s="474"/>
      <c r="D32" s="474"/>
      <c r="E32" s="474"/>
    </row>
    <row r="33" spans="2:5" ht="15.75" thickBot="1" x14ac:dyDescent="0.3">
      <c r="B33" s="7"/>
      <c r="C33" s="7"/>
      <c r="D33" s="15" t="s">
        <v>106</v>
      </c>
      <c r="E33" s="15" t="s">
        <v>9</v>
      </c>
    </row>
    <row r="34" spans="2:5" ht="15.75" thickTop="1" x14ac:dyDescent="0.25">
      <c r="B34" s="9" t="s">
        <v>107</v>
      </c>
      <c r="C34" s="9" t="s">
        <v>22</v>
      </c>
      <c r="D34" s="371">
        <v>101.57</v>
      </c>
      <c r="E34" s="381">
        <v>7.0000000000000007E-2</v>
      </c>
    </row>
    <row r="35" spans="2:5" x14ac:dyDescent="0.25">
      <c r="B35" s="11" t="s">
        <v>108</v>
      </c>
      <c r="C35" s="11" t="s">
        <v>23</v>
      </c>
      <c r="D35" s="371">
        <v>49.34</v>
      </c>
      <c r="E35" s="381">
        <v>0.03</v>
      </c>
    </row>
    <row r="36" spans="2:5" x14ac:dyDescent="0.25">
      <c r="B36" s="11" t="s">
        <v>109</v>
      </c>
      <c r="C36" s="11" t="s">
        <v>24</v>
      </c>
      <c r="D36" s="371">
        <v>454.34893</v>
      </c>
      <c r="E36" s="381">
        <v>0.31</v>
      </c>
    </row>
    <row r="37" spans="2:5" x14ac:dyDescent="0.25">
      <c r="B37" s="11" t="s">
        <v>110</v>
      </c>
      <c r="C37" s="11" t="s">
        <v>25</v>
      </c>
      <c r="D37" s="371">
        <v>20.79</v>
      </c>
      <c r="E37" s="381">
        <v>0.01</v>
      </c>
    </row>
    <row r="38" spans="2:5" x14ac:dyDescent="0.25">
      <c r="B38" s="11" t="s">
        <v>111</v>
      </c>
      <c r="C38" s="11" t="s">
        <v>26</v>
      </c>
      <c r="D38" s="371">
        <v>11.34</v>
      </c>
      <c r="E38" s="381">
        <v>0.01</v>
      </c>
    </row>
    <row r="39" spans="2:5" x14ac:dyDescent="0.25">
      <c r="B39" s="11" t="s">
        <v>112</v>
      </c>
      <c r="C39" s="11" t="s">
        <v>27</v>
      </c>
      <c r="D39" s="371">
        <v>10.99</v>
      </c>
      <c r="E39" s="381">
        <v>0.01</v>
      </c>
    </row>
    <row r="40" spans="2:5" x14ac:dyDescent="0.25">
      <c r="B40" s="11" t="s">
        <v>113</v>
      </c>
      <c r="C40" s="11" t="s">
        <v>28</v>
      </c>
      <c r="D40" s="371">
        <v>88.68</v>
      </c>
      <c r="E40" s="381">
        <v>0.06</v>
      </c>
    </row>
    <row r="41" spans="2:5" x14ac:dyDescent="0.25">
      <c r="B41" s="11" t="s">
        <v>114</v>
      </c>
      <c r="C41" s="11" t="s">
        <v>29</v>
      </c>
      <c r="D41" s="371">
        <v>11.28</v>
      </c>
      <c r="E41" s="381">
        <v>0.01</v>
      </c>
    </row>
    <row r="42" spans="2:5" x14ac:dyDescent="0.25">
      <c r="B42" s="11" t="s">
        <v>78</v>
      </c>
      <c r="C42" s="11" t="s">
        <v>30</v>
      </c>
      <c r="D42" s="371">
        <v>1</v>
      </c>
      <c r="E42" s="381">
        <v>0</v>
      </c>
    </row>
    <row r="43" spans="2:5" x14ac:dyDescent="0.25">
      <c r="B43" s="11" t="s">
        <v>115</v>
      </c>
      <c r="C43" s="11" t="s">
        <v>31</v>
      </c>
      <c r="D43" s="371">
        <v>215.18</v>
      </c>
      <c r="E43" s="381">
        <v>0.15</v>
      </c>
    </row>
    <row r="44" spans="2:5" x14ac:dyDescent="0.25">
      <c r="B44" s="11" t="s">
        <v>116</v>
      </c>
      <c r="C44" s="11" t="s">
        <v>32</v>
      </c>
      <c r="D44" s="371">
        <v>53.71</v>
      </c>
      <c r="E44" s="381">
        <v>0.04</v>
      </c>
    </row>
    <row r="45" spans="2:5" x14ac:dyDescent="0.25">
      <c r="B45" s="11" t="s">
        <v>117</v>
      </c>
      <c r="C45" s="11" t="s">
        <v>33</v>
      </c>
      <c r="D45" s="371">
        <v>1.34</v>
      </c>
      <c r="E45" s="381">
        <v>0</v>
      </c>
    </row>
    <row r="46" spans="2:5" x14ac:dyDescent="0.25">
      <c r="B46" s="11" t="s">
        <v>118</v>
      </c>
      <c r="C46" s="11" t="s">
        <v>34</v>
      </c>
      <c r="D46" s="371">
        <v>392.86500000000001</v>
      </c>
      <c r="E46" s="381">
        <v>0.27</v>
      </c>
    </row>
    <row r="47" spans="2:5" x14ac:dyDescent="0.25">
      <c r="B47" s="11" t="s">
        <v>119</v>
      </c>
      <c r="C47" s="11" t="s">
        <v>35</v>
      </c>
      <c r="D47" s="371">
        <v>4.08</v>
      </c>
      <c r="E47" s="381">
        <v>0</v>
      </c>
    </row>
    <row r="48" spans="2:5" x14ac:dyDescent="0.25">
      <c r="B48" s="11" t="s">
        <v>120</v>
      </c>
      <c r="C48" s="11" t="s">
        <v>36</v>
      </c>
      <c r="D48" s="371">
        <v>0</v>
      </c>
      <c r="E48" s="381">
        <v>0</v>
      </c>
    </row>
    <row r="49" spans="2:5" x14ac:dyDescent="0.25">
      <c r="B49" s="11" t="s">
        <v>121</v>
      </c>
      <c r="C49" s="11" t="s">
        <v>37</v>
      </c>
      <c r="D49" s="371">
        <v>0</v>
      </c>
      <c r="E49" s="381">
        <v>0</v>
      </c>
    </row>
    <row r="50" spans="2:5" x14ac:dyDescent="0.25">
      <c r="B50" s="11" t="s">
        <v>122</v>
      </c>
      <c r="C50" s="11" t="s">
        <v>38</v>
      </c>
      <c r="D50" s="371">
        <v>14.07</v>
      </c>
      <c r="E50" s="381">
        <v>0.01</v>
      </c>
    </row>
    <row r="51" spans="2:5" x14ac:dyDescent="0.25">
      <c r="B51" s="11" t="s">
        <v>123</v>
      </c>
      <c r="C51" s="11" t="s">
        <v>39</v>
      </c>
      <c r="D51" s="371">
        <v>1.33</v>
      </c>
      <c r="E51" s="381">
        <v>0</v>
      </c>
    </row>
    <row r="52" spans="2:5" x14ac:dyDescent="0.25">
      <c r="B52" s="13" t="s">
        <v>124</v>
      </c>
      <c r="C52" s="13" t="s">
        <v>40</v>
      </c>
      <c r="D52" s="371">
        <v>16.16</v>
      </c>
      <c r="E52" s="381">
        <v>0.01</v>
      </c>
    </row>
    <row r="53" spans="2:5" x14ac:dyDescent="0.25">
      <c r="B53" s="13"/>
      <c r="C53" s="13" t="s">
        <v>8</v>
      </c>
      <c r="D53" s="372">
        <v>1448.07393</v>
      </c>
      <c r="E53" s="382">
        <v>1</v>
      </c>
    </row>
    <row r="54" spans="2:5" x14ac:dyDescent="0.25">
      <c r="B54" s="35"/>
      <c r="C54" s="160" t="s">
        <v>41</v>
      </c>
      <c r="D54" s="35"/>
      <c r="E54" s="35"/>
    </row>
    <row r="55" spans="2:5" x14ac:dyDescent="0.25">
      <c r="B55" s="35"/>
      <c r="C55" s="160" t="s">
        <v>42</v>
      </c>
      <c r="D55" s="35"/>
      <c r="E55" s="35"/>
    </row>
    <row r="56" spans="2:5" x14ac:dyDescent="0.25">
      <c r="B56" s="35"/>
      <c r="C56" s="160" t="s">
        <v>326</v>
      </c>
      <c r="D56" s="35"/>
      <c r="E56" s="35"/>
    </row>
  </sheetData>
  <sheetProtection password="C69F" sheet="1" objects="1" scenarios="1"/>
  <mergeCells count="2">
    <mergeCell ref="B6:E6"/>
    <mergeCell ref="B32:E32"/>
  </mergeCells>
  <hyperlinks>
    <hyperlink ref="A1" location="ÍNDICE!A1" display="ÍNDIC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38"/>
  <sheetViews>
    <sheetView zoomScale="85" zoomScaleNormal="85" workbookViewId="0"/>
  </sheetViews>
  <sheetFormatPr baseColWidth="10" defaultRowHeight="15" x14ac:dyDescent="0.25"/>
  <cols>
    <col min="2" max="2" width="22" customWidth="1"/>
    <col min="3" max="3" width="14.85546875" customWidth="1"/>
  </cols>
  <sheetData>
    <row r="1" spans="1:3" x14ac:dyDescent="0.25">
      <c r="A1" s="78" t="s">
        <v>161</v>
      </c>
    </row>
    <row r="2" spans="1:3" s="85" customFormat="1" x14ac:dyDescent="0.25">
      <c r="A2" s="1" t="s">
        <v>315</v>
      </c>
    </row>
    <row r="3" spans="1:3" s="85" customFormat="1" x14ac:dyDescent="0.25"/>
    <row r="4" spans="1:3" s="85" customFormat="1" x14ac:dyDescent="0.25"/>
    <row r="5" spans="1:3" ht="23.25" customHeight="1" x14ac:dyDescent="0.25">
      <c r="B5" s="464" t="s">
        <v>257</v>
      </c>
      <c r="C5" s="464"/>
    </row>
    <row r="6" spans="1:3" x14ac:dyDescent="0.25">
      <c r="B6" s="465"/>
      <c r="C6" s="465"/>
    </row>
    <row r="7" spans="1:3" ht="15.75" thickBot="1" x14ac:dyDescent="0.3">
      <c r="B7" s="7"/>
      <c r="C7" s="7">
        <v>2012</v>
      </c>
    </row>
    <row r="8" spans="1:3" ht="15.75" thickTop="1" x14ac:dyDescent="0.25">
      <c r="B8" s="9" t="s">
        <v>217</v>
      </c>
      <c r="C8" s="9">
        <v>0.39</v>
      </c>
    </row>
    <row r="9" spans="1:3" x14ac:dyDescent="0.25">
      <c r="B9" s="33" t="s">
        <v>246</v>
      </c>
      <c r="C9" s="33">
        <v>0.43</v>
      </c>
    </row>
    <row r="10" spans="1:3" x14ac:dyDescent="0.25">
      <c r="B10" s="33" t="s">
        <v>223</v>
      </c>
      <c r="C10" s="33">
        <v>0.69</v>
      </c>
    </row>
    <row r="11" spans="1:3" x14ac:dyDescent="0.25">
      <c r="B11" s="33" t="s">
        <v>218</v>
      </c>
      <c r="C11" s="33">
        <v>0.74</v>
      </c>
    </row>
    <row r="12" spans="1:3" x14ac:dyDescent="0.25">
      <c r="B12" s="33" t="s">
        <v>332</v>
      </c>
      <c r="C12" s="33">
        <v>0.76</v>
      </c>
    </row>
    <row r="13" spans="1:3" x14ac:dyDescent="0.25">
      <c r="B13" s="33" t="s">
        <v>219</v>
      </c>
      <c r="C13" s="33">
        <v>0.92</v>
      </c>
    </row>
    <row r="14" spans="1:3" x14ac:dyDescent="0.25">
      <c r="B14" s="33" t="s">
        <v>247</v>
      </c>
      <c r="C14" s="33">
        <v>1.1200000000000001</v>
      </c>
    </row>
    <row r="15" spans="1:3" x14ac:dyDescent="0.25">
      <c r="B15" s="33" t="s">
        <v>248</v>
      </c>
      <c r="C15" s="33">
        <v>1.26</v>
      </c>
    </row>
    <row r="16" spans="1:3" x14ac:dyDescent="0.25">
      <c r="B16" s="33" t="s">
        <v>224</v>
      </c>
      <c r="C16" s="33">
        <v>1.27</v>
      </c>
    </row>
    <row r="17" spans="2:3" x14ac:dyDescent="0.25">
      <c r="B17" s="33" t="s">
        <v>227</v>
      </c>
      <c r="C17" s="91">
        <v>1.3</v>
      </c>
    </row>
    <row r="18" spans="2:3" x14ac:dyDescent="0.25">
      <c r="B18" s="33" t="s">
        <v>229</v>
      </c>
      <c r="C18" s="91">
        <v>1.5</v>
      </c>
    </row>
    <row r="19" spans="2:3" x14ac:dyDescent="0.25">
      <c r="B19" s="33" t="s">
        <v>234</v>
      </c>
      <c r="C19" s="33">
        <v>1.65</v>
      </c>
    </row>
    <row r="20" spans="2:3" x14ac:dyDescent="0.25">
      <c r="B20" s="33" t="s">
        <v>231</v>
      </c>
      <c r="C20" s="33">
        <v>1.66</v>
      </c>
    </row>
    <row r="21" spans="2:3" x14ac:dyDescent="0.25">
      <c r="B21" s="33" t="s">
        <v>249</v>
      </c>
      <c r="C21" s="33">
        <v>1.69</v>
      </c>
    </row>
    <row r="22" spans="2:3" x14ac:dyDescent="0.25">
      <c r="B22" s="33" t="s">
        <v>226</v>
      </c>
      <c r="C22" s="33">
        <v>1.73</v>
      </c>
    </row>
    <row r="23" spans="2:3" x14ac:dyDescent="0.25">
      <c r="B23" s="33" t="s">
        <v>250</v>
      </c>
      <c r="C23" s="33">
        <v>1.98</v>
      </c>
    </row>
    <row r="24" spans="2:3" x14ac:dyDescent="0.25">
      <c r="B24" s="33" t="s">
        <v>251</v>
      </c>
      <c r="C24" s="33">
        <v>2.04</v>
      </c>
    </row>
    <row r="25" spans="2:3" x14ac:dyDescent="0.25">
      <c r="B25" s="33" t="s">
        <v>233</v>
      </c>
      <c r="C25" s="33">
        <v>2.16</v>
      </c>
    </row>
    <row r="26" spans="2:3" x14ac:dyDescent="0.25">
      <c r="B26" s="33" t="s">
        <v>236</v>
      </c>
      <c r="C26" s="33">
        <v>2.2400000000000002</v>
      </c>
    </row>
    <row r="27" spans="2:3" x14ac:dyDescent="0.25">
      <c r="B27" s="33" t="s">
        <v>252</v>
      </c>
      <c r="C27" s="33">
        <v>2.29</v>
      </c>
    </row>
    <row r="28" spans="2:3" x14ac:dyDescent="0.25">
      <c r="B28" s="11" t="s">
        <v>253</v>
      </c>
      <c r="C28" s="93">
        <v>2.4</v>
      </c>
    </row>
    <row r="29" spans="2:3" x14ac:dyDescent="0.25">
      <c r="B29" s="33" t="s">
        <v>254</v>
      </c>
      <c r="C29" s="33">
        <v>2.79</v>
      </c>
    </row>
    <row r="30" spans="2:3" x14ac:dyDescent="0.25">
      <c r="B30" s="33" t="s">
        <v>255</v>
      </c>
      <c r="C30" s="33">
        <v>2.86</v>
      </c>
    </row>
    <row r="31" spans="2:3" x14ac:dyDescent="0.25">
      <c r="B31" s="33" t="s">
        <v>242</v>
      </c>
      <c r="C31" s="33">
        <v>2.98</v>
      </c>
    </row>
    <row r="32" spans="2:3" x14ac:dyDescent="0.25">
      <c r="B32" s="33" t="s">
        <v>235</v>
      </c>
      <c r="C32" s="33">
        <v>2.98</v>
      </c>
    </row>
    <row r="33" spans="2:5" x14ac:dyDescent="0.25">
      <c r="B33" s="33" t="s">
        <v>232</v>
      </c>
      <c r="C33" s="33">
        <v>3.35</v>
      </c>
    </row>
    <row r="34" spans="2:5" x14ac:dyDescent="0.25">
      <c r="B34" s="33" t="s">
        <v>241</v>
      </c>
      <c r="C34" s="33">
        <v>3.41</v>
      </c>
    </row>
    <row r="35" spans="2:5" x14ac:dyDescent="0.25">
      <c r="B35" s="33" t="s">
        <v>243</v>
      </c>
      <c r="C35" s="33">
        <v>3.55</v>
      </c>
    </row>
    <row r="36" spans="2:5" x14ac:dyDescent="0.25">
      <c r="B36" s="33" t="s">
        <v>256</v>
      </c>
      <c r="C36" s="33">
        <v>3.93</v>
      </c>
    </row>
    <row r="37" spans="2:5" x14ac:dyDescent="0.25">
      <c r="B37" s="92" t="s">
        <v>240</v>
      </c>
      <c r="C37" s="92">
        <v>4.3600000000000003</v>
      </c>
    </row>
    <row r="38" spans="2:5" x14ac:dyDescent="0.25">
      <c r="E38" s="456" t="s">
        <v>694</v>
      </c>
    </row>
  </sheetData>
  <sheetProtection password="C69F" sheet="1" objects="1" scenarios="1"/>
  <mergeCells count="1">
    <mergeCell ref="B5:C6"/>
  </mergeCells>
  <hyperlinks>
    <hyperlink ref="A1" location="ÍNDICE!A1" display="ÍNDICE"/>
  </hyperlinks>
  <pageMargins left="0.7" right="0.7" top="0.75" bottom="0.75" header="0.3" footer="0.3"/>
  <pageSetup orientation="portrait" horizontalDpi="4294967293"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12"/>
  <sheetViews>
    <sheetView workbookViewId="0">
      <selection activeCell="E9" sqref="E9"/>
    </sheetView>
  </sheetViews>
  <sheetFormatPr baseColWidth="10" defaultRowHeight="15" x14ac:dyDescent="0.25"/>
  <cols>
    <col min="2" max="2" width="13.42578125" customWidth="1"/>
    <col min="3" max="3" width="17.42578125" bestFit="1" customWidth="1"/>
    <col min="4" max="4" width="21.42578125" bestFit="1" customWidth="1"/>
    <col min="5" max="5" width="25.7109375" bestFit="1" customWidth="1"/>
    <col min="6" max="6" width="16.7109375" bestFit="1" customWidth="1"/>
    <col min="7" max="7" width="15.85546875" bestFit="1" customWidth="1"/>
    <col min="8" max="8" width="13.140625" bestFit="1" customWidth="1"/>
  </cols>
  <sheetData>
    <row r="1" spans="1:9" s="72" customFormat="1" x14ac:dyDescent="0.25">
      <c r="A1" s="78" t="s">
        <v>161</v>
      </c>
    </row>
    <row r="2" spans="1:9" x14ac:dyDescent="0.25">
      <c r="A2" s="1" t="s">
        <v>652</v>
      </c>
    </row>
    <row r="3" spans="1:9" x14ac:dyDescent="0.25">
      <c r="A3" s="1"/>
    </row>
    <row r="4" spans="1:9" x14ac:dyDescent="0.25">
      <c r="A4" s="77" t="s">
        <v>105</v>
      </c>
      <c r="B4" t="s">
        <v>156</v>
      </c>
    </row>
    <row r="5" spans="1:9" s="52" customFormat="1" x14ac:dyDescent="0.25"/>
    <row r="6" spans="1:9" x14ac:dyDescent="0.25">
      <c r="B6" s="474" t="s">
        <v>134</v>
      </c>
      <c r="C6" s="474"/>
      <c r="D6" s="474"/>
      <c r="E6" s="474"/>
      <c r="F6" s="474"/>
      <c r="G6" s="474"/>
      <c r="H6" s="474"/>
      <c r="I6" s="474"/>
    </row>
    <row r="7" spans="1:9" ht="15.75" thickBot="1" x14ac:dyDescent="0.3">
      <c r="B7" s="2"/>
      <c r="C7" s="4" t="s">
        <v>47</v>
      </c>
      <c r="D7" s="4" t="s">
        <v>48</v>
      </c>
      <c r="E7" s="4" t="s">
        <v>49</v>
      </c>
      <c r="F7" s="4" t="s">
        <v>50</v>
      </c>
      <c r="G7" s="4" t="s">
        <v>51</v>
      </c>
      <c r="H7" s="4" t="s">
        <v>52</v>
      </c>
      <c r="I7" s="4" t="s">
        <v>8</v>
      </c>
    </row>
    <row r="8" spans="1:9" ht="15.75" thickTop="1" x14ac:dyDescent="0.25">
      <c r="B8" s="11" t="s">
        <v>5</v>
      </c>
      <c r="C8" s="17">
        <v>36.85</v>
      </c>
      <c r="D8" s="17">
        <v>102.83</v>
      </c>
      <c r="E8" s="17">
        <v>41.85</v>
      </c>
      <c r="F8" s="17">
        <v>57.36</v>
      </c>
      <c r="G8" s="17">
        <v>190.12</v>
      </c>
      <c r="H8" s="17">
        <v>8.66</v>
      </c>
      <c r="I8" s="17">
        <v>437.67</v>
      </c>
    </row>
    <row r="9" spans="1:9" x14ac:dyDescent="0.25">
      <c r="B9" s="11" t="s">
        <v>53</v>
      </c>
      <c r="C9" s="17">
        <v>953.23</v>
      </c>
      <c r="D9" s="17">
        <v>756.36</v>
      </c>
      <c r="E9" s="17">
        <v>490.99</v>
      </c>
      <c r="F9" s="17">
        <v>259.95999999999998</v>
      </c>
      <c r="G9" s="17">
        <v>598.67999999999995</v>
      </c>
      <c r="H9" s="17">
        <v>211.71</v>
      </c>
      <c r="I9" s="17">
        <v>3270.93</v>
      </c>
    </row>
    <row r="10" spans="1:9" x14ac:dyDescent="0.25">
      <c r="B10" s="11" t="s">
        <v>6</v>
      </c>
      <c r="C10" s="17">
        <v>229.94</v>
      </c>
      <c r="D10" s="17">
        <v>139.4</v>
      </c>
      <c r="E10" s="17">
        <v>20.92</v>
      </c>
      <c r="F10" s="17">
        <v>288.54000000000002</v>
      </c>
      <c r="G10" s="17">
        <v>56.06</v>
      </c>
      <c r="H10" s="17">
        <v>0</v>
      </c>
      <c r="I10" s="17">
        <v>734.86000000000013</v>
      </c>
    </row>
    <row r="11" spans="1:9" x14ac:dyDescent="0.25">
      <c r="B11" s="13" t="s">
        <v>7</v>
      </c>
      <c r="C11" s="18">
        <v>88.07</v>
      </c>
      <c r="D11" s="18">
        <v>952.17</v>
      </c>
      <c r="E11" s="18">
        <v>195.5</v>
      </c>
      <c r="F11" s="18">
        <v>157.34</v>
      </c>
      <c r="G11" s="18">
        <v>27.1</v>
      </c>
      <c r="H11" s="18">
        <v>27.86</v>
      </c>
      <c r="I11" s="18">
        <v>1448.0399999999997</v>
      </c>
    </row>
    <row r="12" spans="1:9" x14ac:dyDescent="0.25">
      <c r="B12" s="3" t="s">
        <v>8</v>
      </c>
      <c r="C12" s="37">
        <v>1308.0899999999999</v>
      </c>
      <c r="D12" s="37">
        <v>1950.76</v>
      </c>
      <c r="E12" s="37">
        <v>749.26</v>
      </c>
      <c r="F12" s="37">
        <v>763.2</v>
      </c>
      <c r="G12" s="37">
        <v>871.95999999999992</v>
      </c>
      <c r="H12" s="37">
        <v>248.23000000000002</v>
      </c>
      <c r="I12" s="37">
        <v>5891.5</v>
      </c>
    </row>
  </sheetData>
  <sheetProtection password="C69F" sheet="1" objects="1" scenarios="1"/>
  <mergeCells count="1">
    <mergeCell ref="B6:I6"/>
  </mergeCells>
  <hyperlinks>
    <hyperlink ref="A1" location="ÍNDICE!A1" display="ÍNDICE"/>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L38"/>
  <sheetViews>
    <sheetView workbookViewId="0"/>
  </sheetViews>
  <sheetFormatPr baseColWidth="10" defaultRowHeight="15" x14ac:dyDescent="0.25"/>
  <cols>
    <col min="2" max="2" width="12.42578125" customWidth="1"/>
    <col min="3" max="3" width="14.5703125" customWidth="1"/>
    <col min="4" max="4" width="27.85546875" bestFit="1" customWidth="1"/>
    <col min="5" max="5" width="22.28515625" bestFit="1" customWidth="1"/>
    <col min="8" max="8" width="12.42578125" customWidth="1"/>
    <col min="9" max="9" width="14.5703125" customWidth="1"/>
    <col min="10" max="10" width="27.85546875" bestFit="1" customWidth="1"/>
    <col min="11" max="11" width="22.28515625" bestFit="1" customWidth="1"/>
  </cols>
  <sheetData>
    <row r="1" spans="1:12" s="72" customFormat="1" x14ac:dyDescent="0.25">
      <c r="A1" s="78" t="s">
        <v>161</v>
      </c>
    </row>
    <row r="2" spans="1:12" x14ac:dyDescent="0.25">
      <c r="A2" s="1" t="s">
        <v>656</v>
      </c>
    </row>
    <row r="3" spans="1:12" x14ac:dyDescent="0.25">
      <c r="A3" s="1"/>
    </row>
    <row r="4" spans="1:12" s="53" customFormat="1" x14ac:dyDescent="0.25">
      <c r="A4" s="77" t="s">
        <v>105</v>
      </c>
      <c r="B4" s="53" t="s">
        <v>157</v>
      </c>
    </row>
    <row r="6" spans="1:12" x14ac:dyDescent="0.25">
      <c r="B6" s="474" t="s">
        <v>139</v>
      </c>
      <c r="C6" s="474"/>
      <c r="D6" s="474"/>
      <c r="E6" s="474"/>
      <c r="F6" s="474"/>
      <c r="H6" s="474" t="s">
        <v>145</v>
      </c>
      <c r="I6" s="474"/>
      <c r="J6" s="474"/>
      <c r="K6" s="474"/>
      <c r="L6" s="474"/>
    </row>
    <row r="7" spans="1:12" ht="15.75" thickBot="1" x14ac:dyDescent="0.3">
      <c r="B7" s="7"/>
      <c r="C7" s="15" t="s">
        <v>125</v>
      </c>
      <c r="D7" s="361" t="s">
        <v>211</v>
      </c>
      <c r="E7" s="15" t="s">
        <v>127</v>
      </c>
      <c r="F7" s="15" t="s">
        <v>8</v>
      </c>
      <c r="H7" s="7"/>
      <c r="I7" s="15" t="s">
        <v>125</v>
      </c>
      <c r="J7" s="15" t="s">
        <v>126</v>
      </c>
      <c r="K7" s="15" t="s">
        <v>127</v>
      </c>
      <c r="L7" s="15" t="s">
        <v>8</v>
      </c>
    </row>
    <row r="8" spans="1:12" ht="15.75" thickTop="1" x14ac:dyDescent="0.25">
      <c r="B8" s="26" t="s">
        <v>5</v>
      </c>
      <c r="C8" s="27">
        <v>323.02999999999997</v>
      </c>
      <c r="D8" s="27">
        <v>98.81</v>
      </c>
      <c r="E8" s="27">
        <v>91.11</v>
      </c>
      <c r="F8" s="28">
        <v>512.94999999999993</v>
      </c>
      <c r="H8" s="26" t="s">
        <v>5</v>
      </c>
      <c r="I8" s="27">
        <v>723.51</v>
      </c>
      <c r="J8" s="27">
        <v>234.38</v>
      </c>
      <c r="K8" s="27">
        <v>157.88</v>
      </c>
      <c r="L8" s="28">
        <v>1115.77</v>
      </c>
    </row>
    <row r="9" spans="1:12" x14ac:dyDescent="0.25">
      <c r="B9" s="26" t="s">
        <v>53</v>
      </c>
      <c r="C9" s="27">
        <v>2121.63</v>
      </c>
      <c r="D9" s="27">
        <v>1629.83</v>
      </c>
      <c r="E9" s="27">
        <v>857.29</v>
      </c>
      <c r="F9" s="28">
        <v>4608.75</v>
      </c>
      <c r="H9" s="26" t="s">
        <v>53</v>
      </c>
      <c r="I9" s="27">
        <v>6383.26</v>
      </c>
      <c r="J9" s="27">
        <v>3192.98</v>
      </c>
      <c r="K9" s="27">
        <v>1481.38</v>
      </c>
      <c r="L9" s="28">
        <v>11057.62</v>
      </c>
    </row>
    <row r="10" spans="1:12" x14ac:dyDescent="0.25">
      <c r="B10" s="26" t="s">
        <v>6</v>
      </c>
      <c r="C10" s="27">
        <v>312.58</v>
      </c>
      <c r="D10" s="27">
        <v>306.92</v>
      </c>
      <c r="E10" s="27">
        <v>156.43</v>
      </c>
      <c r="F10" s="28">
        <v>775.93000000000006</v>
      </c>
      <c r="H10" s="26" t="s">
        <v>6</v>
      </c>
      <c r="I10" s="27">
        <v>814.52</v>
      </c>
      <c r="J10" s="27">
        <v>563.02</v>
      </c>
      <c r="K10" s="27">
        <v>455.88</v>
      </c>
      <c r="L10" s="28">
        <v>1833.42</v>
      </c>
    </row>
    <row r="11" spans="1:12" x14ac:dyDescent="0.25">
      <c r="B11" s="26" t="s">
        <v>7</v>
      </c>
      <c r="C11" s="27">
        <v>597.91999999999996</v>
      </c>
      <c r="D11" s="27">
        <v>613</v>
      </c>
      <c r="E11" s="27">
        <v>456.66</v>
      </c>
      <c r="F11" s="28">
        <v>1667.5800000000002</v>
      </c>
      <c r="H11" s="26" t="s">
        <v>7</v>
      </c>
      <c r="I11" s="27">
        <v>1828.32</v>
      </c>
      <c r="J11" s="27">
        <v>1815.31</v>
      </c>
      <c r="K11" s="27">
        <v>1300.08</v>
      </c>
      <c r="L11" s="28">
        <v>4943.71</v>
      </c>
    </row>
    <row r="12" spans="1:12" x14ac:dyDescent="0.25">
      <c r="B12" s="25" t="s">
        <v>8</v>
      </c>
      <c r="C12" s="29">
        <v>3355.16</v>
      </c>
      <c r="D12" s="29">
        <v>2648.56</v>
      </c>
      <c r="E12" s="29">
        <v>1561.49</v>
      </c>
      <c r="F12" s="29">
        <v>7565.21</v>
      </c>
      <c r="H12" s="25" t="s">
        <v>8</v>
      </c>
      <c r="I12" s="29">
        <v>9749.61</v>
      </c>
      <c r="J12" s="29">
        <v>5805.69</v>
      </c>
      <c r="K12" s="29">
        <v>3395.22</v>
      </c>
      <c r="L12" s="29">
        <v>18950.52</v>
      </c>
    </row>
    <row r="13" spans="1:12" x14ac:dyDescent="0.25">
      <c r="H13" s="55"/>
      <c r="I13" s="55"/>
      <c r="J13" s="55"/>
      <c r="K13" s="55"/>
      <c r="L13" s="55"/>
    </row>
    <row r="14" spans="1:12" x14ac:dyDescent="0.25">
      <c r="B14" s="474" t="s">
        <v>140</v>
      </c>
      <c r="C14" s="474"/>
      <c r="D14" s="474"/>
      <c r="E14" s="474"/>
      <c r="F14" s="474"/>
      <c r="H14" s="474" t="s">
        <v>146</v>
      </c>
      <c r="I14" s="474"/>
      <c r="J14" s="474"/>
      <c r="K14" s="474"/>
      <c r="L14" s="474"/>
    </row>
    <row r="15" spans="1:12" ht="15.75" thickBot="1" x14ac:dyDescent="0.3">
      <c r="B15" s="7"/>
      <c r="C15" s="15" t="s">
        <v>125</v>
      </c>
      <c r="D15" s="15" t="s">
        <v>126</v>
      </c>
      <c r="E15" s="15" t="s">
        <v>127</v>
      </c>
      <c r="F15" s="15" t="s">
        <v>8</v>
      </c>
      <c r="H15" s="7"/>
      <c r="I15" s="15" t="s">
        <v>125</v>
      </c>
      <c r="J15" s="15" t="s">
        <v>126</v>
      </c>
      <c r="K15" s="15" t="s">
        <v>127</v>
      </c>
      <c r="L15" s="15" t="s">
        <v>8</v>
      </c>
    </row>
    <row r="16" spans="1:12" ht="15.75" thickTop="1" x14ac:dyDescent="0.25">
      <c r="B16" s="26" t="s">
        <v>5</v>
      </c>
      <c r="C16" s="27">
        <v>194.25</v>
      </c>
      <c r="D16" s="27">
        <v>60.88</v>
      </c>
      <c r="E16" s="27">
        <v>51.9</v>
      </c>
      <c r="F16" s="28">
        <v>307.02999999999997</v>
      </c>
      <c r="H16" s="26" t="s">
        <v>5</v>
      </c>
      <c r="I16" s="27">
        <v>437.67</v>
      </c>
      <c r="J16" s="27">
        <v>141.19</v>
      </c>
      <c r="K16" s="27">
        <v>109.86</v>
      </c>
      <c r="L16" s="28">
        <v>688.72</v>
      </c>
    </row>
    <row r="17" spans="2:12" x14ac:dyDescent="0.25">
      <c r="B17" s="26" t="s">
        <v>53</v>
      </c>
      <c r="C17" s="27">
        <v>1097.4100000000001</v>
      </c>
      <c r="D17" s="27">
        <v>1241.93</v>
      </c>
      <c r="E17" s="27">
        <v>551.6</v>
      </c>
      <c r="F17" s="28">
        <v>2890.94</v>
      </c>
      <c r="H17" s="26" t="s">
        <v>53</v>
      </c>
      <c r="I17" s="27">
        <v>3270.95</v>
      </c>
      <c r="J17" s="27">
        <v>2451.92</v>
      </c>
      <c r="K17" s="27">
        <v>966.09</v>
      </c>
      <c r="L17" s="28">
        <v>6688.96</v>
      </c>
    </row>
    <row r="18" spans="2:12" x14ac:dyDescent="0.25">
      <c r="B18" s="26" t="s">
        <v>6</v>
      </c>
      <c r="C18" s="27">
        <v>286</v>
      </c>
      <c r="D18" s="27">
        <v>223.67</v>
      </c>
      <c r="E18" s="27">
        <v>133.47999999999999</v>
      </c>
      <c r="F18" s="28">
        <v>643.15</v>
      </c>
      <c r="H18" s="26" t="s">
        <v>6</v>
      </c>
      <c r="I18" s="27">
        <v>734.87</v>
      </c>
      <c r="J18" s="27">
        <v>423.07</v>
      </c>
      <c r="K18" s="27">
        <v>354.76</v>
      </c>
      <c r="L18" s="28">
        <v>1512.7</v>
      </c>
    </row>
    <row r="19" spans="2:12" x14ac:dyDescent="0.25">
      <c r="B19" s="26" t="s">
        <v>7</v>
      </c>
      <c r="C19" s="27">
        <v>479.55</v>
      </c>
      <c r="D19" s="27">
        <v>497.68</v>
      </c>
      <c r="E19" s="27">
        <v>398.57</v>
      </c>
      <c r="F19" s="28">
        <v>1375.8</v>
      </c>
      <c r="H19" s="26" t="s">
        <v>7</v>
      </c>
      <c r="I19" s="27">
        <v>1448.03</v>
      </c>
      <c r="J19" s="27">
        <v>1413.49</v>
      </c>
      <c r="K19" s="27">
        <v>1091.3599999999999</v>
      </c>
      <c r="L19" s="28">
        <v>3952.88</v>
      </c>
    </row>
    <row r="20" spans="2:12" x14ac:dyDescent="0.25">
      <c r="B20" s="25" t="s">
        <v>8</v>
      </c>
      <c r="C20" s="29">
        <v>2057.21</v>
      </c>
      <c r="D20" s="29">
        <v>2024.1600000000003</v>
      </c>
      <c r="E20" s="29">
        <v>1135.55</v>
      </c>
      <c r="F20" s="29">
        <v>5216.92</v>
      </c>
      <c r="H20" s="25" t="s">
        <v>8</v>
      </c>
      <c r="I20" s="29">
        <v>5891.52</v>
      </c>
      <c r="J20" s="29">
        <v>4429.67</v>
      </c>
      <c r="K20" s="29">
        <v>2522.0700000000002</v>
      </c>
      <c r="L20" s="29">
        <v>12843.26</v>
      </c>
    </row>
    <row r="22" spans="2:12" x14ac:dyDescent="0.25">
      <c r="B22" s="491" t="s">
        <v>576</v>
      </c>
      <c r="C22" s="491"/>
      <c r="D22" s="491"/>
      <c r="E22" s="491"/>
      <c r="F22" s="491"/>
    </row>
    <row r="23" spans="2:12" x14ac:dyDescent="0.25">
      <c r="B23" s="474" t="s">
        <v>139</v>
      </c>
      <c r="C23" s="474"/>
      <c r="D23" s="474"/>
      <c r="E23" s="474"/>
      <c r="F23" s="474"/>
    </row>
    <row r="24" spans="2:12" ht="15.75" thickBot="1" x14ac:dyDescent="0.3">
      <c r="B24" s="7"/>
      <c r="C24" s="15" t="s">
        <v>125</v>
      </c>
      <c r="D24" s="15" t="s">
        <v>126</v>
      </c>
      <c r="E24" s="15" t="s">
        <v>127</v>
      </c>
      <c r="F24" s="15" t="s">
        <v>8</v>
      </c>
    </row>
    <row r="25" spans="2:12" ht="15.75" thickTop="1" x14ac:dyDescent="0.25">
      <c r="B25" s="26" t="s">
        <v>5</v>
      </c>
      <c r="C25" s="54">
        <f>C8/I8</f>
        <v>0.44647620627220075</v>
      </c>
      <c r="D25" s="54">
        <f t="shared" ref="D25:F25" si="0">D8/J8</f>
        <v>0.42158033961942148</v>
      </c>
      <c r="E25" s="54">
        <f t="shared" si="0"/>
        <v>0.57708386116037502</v>
      </c>
      <c r="F25" s="56">
        <f t="shared" si="0"/>
        <v>0.45972736316624391</v>
      </c>
    </row>
    <row r="26" spans="2:12" x14ac:dyDescent="0.25">
      <c r="B26" s="26" t="s">
        <v>53</v>
      </c>
      <c r="C26" s="54">
        <f t="shared" ref="C26:C29" si="1">C9/I9</f>
        <v>0.33237405338338089</v>
      </c>
      <c r="D26" s="54">
        <f t="shared" ref="D26:D29" si="2">D9/J9</f>
        <v>0.51044165638369166</v>
      </c>
      <c r="E26" s="54">
        <f t="shared" ref="E26:E29" si="3">E9/K9</f>
        <v>0.5787103916618288</v>
      </c>
      <c r="F26" s="56">
        <f t="shared" ref="F26:F29" si="4">F9/L9</f>
        <v>0.41679402981835145</v>
      </c>
    </row>
    <row r="27" spans="2:12" x14ac:dyDescent="0.25">
      <c r="B27" s="26" t="s">
        <v>6</v>
      </c>
      <c r="C27" s="54">
        <f t="shared" si="1"/>
        <v>0.38375976034965376</v>
      </c>
      <c r="D27" s="54">
        <f t="shared" si="2"/>
        <v>0.54513161166566027</v>
      </c>
      <c r="E27" s="54">
        <f t="shared" si="3"/>
        <v>0.34313854523120119</v>
      </c>
      <c r="F27" s="56">
        <f t="shared" si="4"/>
        <v>0.42321453894906785</v>
      </c>
    </row>
    <row r="28" spans="2:12" x14ac:dyDescent="0.25">
      <c r="B28" s="26" t="s">
        <v>7</v>
      </c>
      <c r="C28" s="54">
        <f t="shared" si="1"/>
        <v>0.32703246696420757</v>
      </c>
      <c r="D28" s="54">
        <f t="shared" si="2"/>
        <v>0.33768337088431177</v>
      </c>
      <c r="E28" s="54">
        <f t="shared" si="3"/>
        <v>0.3512553073657006</v>
      </c>
      <c r="F28" s="56">
        <f t="shared" si="4"/>
        <v>0.33731347510270632</v>
      </c>
    </row>
    <row r="29" spans="2:12" x14ac:dyDescent="0.25">
      <c r="B29" s="25" t="s">
        <v>8</v>
      </c>
      <c r="C29" s="57">
        <f t="shared" si="1"/>
        <v>0.34413273966856106</v>
      </c>
      <c r="D29" s="57">
        <f t="shared" si="2"/>
        <v>0.45620072721760896</v>
      </c>
      <c r="E29" s="57">
        <f t="shared" si="3"/>
        <v>0.45990834172748751</v>
      </c>
      <c r="F29" s="57">
        <f t="shared" si="4"/>
        <v>0.3992085705299907</v>
      </c>
    </row>
    <row r="30" spans="2:12" x14ac:dyDescent="0.25">
      <c r="B30" s="58"/>
      <c r="C30" s="58"/>
      <c r="D30" s="58"/>
      <c r="E30" s="58"/>
      <c r="F30" s="58"/>
    </row>
    <row r="31" spans="2:12" x14ac:dyDescent="0.25">
      <c r="B31" s="491" t="s">
        <v>576</v>
      </c>
      <c r="C31" s="491"/>
      <c r="D31" s="491"/>
      <c r="E31" s="491"/>
      <c r="F31" s="491"/>
    </row>
    <row r="32" spans="2:12" x14ac:dyDescent="0.25">
      <c r="B32" s="474" t="s">
        <v>140</v>
      </c>
      <c r="C32" s="474"/>
      <c r="D32" s="474"/>
      <c r="E32" s="474"/>
      <c r="F32" s="474"/>
    </row>
    <row r="33" spans="2:6" ht="15.75" thickBot="1" x14ac:dyDescent="0.3">
      <c r="B33" s="7"/>
      <c r="C33" s="15" t="s">
        <v>125</v>
      </c>
      <c r="D33" s="15" t="s">
        <v>126</v>
      </c>
      <c r="E33" s="15" t="s">
        <v>127</v>
      </c>
      <c r="F33" s="15" t="s">
        <v>8</v>
      </c>
    </row>
    <row r="34" spans="2:6" ht="15.75" thickTop="1" x14ac:dyDescent="0.25">
      <c r="B34" s="26" t="s">
        <v>5</v>
      </c>
      <c r="C34" s="54">
        <f t="shared" ref="C34:F38" si="5">C16/I16</f>
        <v>0.44382754129823837</v>
      </c>
      <c r="D34" s="54">
        <f t="shared" si="5"/>
        <v>0.43119201076563496</v>
      </c>
      <c r="E34" s="54">
        <f t="shared" si="5"/>
        <v>0.4724194429273621</v>
      </c>
      <c r="F34" s="56">
        <f t="shared" si="5"/>
        <v>0.44579800209083509</v>
      </c>
    </row>
    <row r="35" spans="2:6" x14ac:dyDescent="0.25">
      <c r="B35" s="26" t="s">
        <v>53</v>
      </c>
      <c r="C35" s="54">
        <f t="shared" si="5"/>
        <v>0.33550191840291049</v>
      </c>
      <c r="D35" s="54">
        <f t="shared" si="5"/>
        <v>0.5065132630754674</v>
      </c>
      <c r="E35" s="54">
        <f t="shared" si="5"/>
        <v>0.57096129760167269</v>
      </c>
      <c r="F35" s="56">
        <f t="shared" si="5"/>
        <v>0.43219573745395401</v>
      </c>
    </row>
    <row r="36" spans="2:6" x14ac:dyDescent="0.25">
      <c r="B36" s="26" t="s">
        <v>6</v>
      </c>
      <c r="C36" s="54">
        <f t="shared" si="5"/>
        <v>0.38918448160899205</v>
      </c>
      <c r="D36" s="54">
        <f t="shared" si="5"/>
        <v>0.52868319663412677</v>
      </c>
      <c r="E36" s="54">
        <f t="shared" si="5"/>
        <v>0.37625436915097527</v>
      </c>
      <c r="F36" s="56">
        <f t="shared" si="5"/>
        <v>0.42516692007668405</v>
      </c>
    </row>
    <row r="37" spans="2:6" x14ac:dyDescent="0.25">
      <c r="B37" s="26" t="s">
        <v>7</v>
      </c>
      <c r="C37" s="54">
        <f t="shared" si="5"/>
        <v>0.33117407788512671</v>
      </c>
      <c r="D37" s="54">
        <f t="shared" si="5"/>
        <v>0.35209304628968013</v>
      </c>
      <c r="E37" s="54">
        <f t="shared" si="5"/>
        <v>0.36520488198211409</v>
      </c>
      <c r="F37" s="56">
        <f t="shared" si="5"/>
        <v>0.34805002934569224</v>
      </c>
    </row>
    <row r="38" spans="2:6" x14ac:dyDescent="0.25">
      <c r="B38" s="25" t="s">
        <v>8</v>
      </c>
      <c r="C38" s="57">
        <f t="shared" si="5"/>
        <v>0.34918153549508446</v>
      </c>
      <c r="D38" s="57">
        <f t="shared" si="5"/>
        <v>0.45695503276767802</v>
      </c>
      <c r="E38" s="57">
        <f t="shared" si="5"/>
        <v>0.45024523506484748</v>
      </c>
      <c r="F38" s="57">
        <f t="shared" si="5"/>
        <v>0.40619904915107224</v>
      </c>
    </row>
  </sheetData>
  <sheetProtection password="C69F" sheet="1" objects="1" scenarios="1"/>
  <mergeCells count="8">
    <mergeCell ref="H6:L6"/>
    <mergeCell ref="H14:L14"/>
    <mergeCell ref="B23:F23"/>
    <mergeCell ref="B32:F32"/>
    <mergeCell ref="B14:F14"/>
    <mergeCell ref="B6:F6"/>
    <mergeCell ref="B22:F22"/>
    <mergeCell ref="B31:F31"/>
  </mergeCells>
  <hyperlinks>
    <hyperlink ref="A1" location="ÍNDICE!A1" display="ÍNDICE"/>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P78"/>
  <sheetViews>
    <sheetView workbookViewId="0"/>
  </sheetViews>
  <sheetFormatPr baseColWidth="10" defaultRowHeight="15" x14ac:dyDescent="0.25"/>
  <cols>
    <col min="3" max="3" width="18.42578125" bestFit="1" customWidth="1"/>
    <col min="4" max="4" width="10.28515625" customWidth="1"/>
    <col min="5" max="5" width="25.28515625" customWidth="1"/>
    <col min="6" max="6" width="16.85546875" customWidth="1"/>
    <col min="11" max="11" width="11.28515625" customWidth="1"/>
    <col min="12" max="12" width="10.28515625" customWidth="1"/>
    <col min="13" max="13" width="25.28515625" customWidth="1"/>
    <col min="14" max="14" width="16.85546875" customWidth="1"/>
  </cols>
  <sheetData>
    <row r="1" spans="1:16" s="72" customFormat="1" x14ac:dyDescent="0.25">
      <c r="A1" s="78" t="s">
        <v>161</v>
      </c>
    </row>
    <row r="2" spans="1:16" x14ac:dyDescent="0.25">
      <c r="A2" s="1" t="s">
        <v>657</v>
      </c>
    </row>
    <row r="3" spans="1:16" x14ac:dyDescent="0.25">
      <c r="A3" s="1"/>
    </row>
    <row r="4" spans="1:16" x14ac:dyDescent="0.25">
      <c r="A4" s="77" t="s">
        <v>105</v>
      </c>
      <c r="B4" t="s">
        <v>158</v>
      </c>
    </row>
    <row r="6" spans="1:16" x14ac:dyDescent="0.25">
      <c r="B6" s="474" t="s">
        <v>141</v>
      </c>
      <c r="C6" s="474"/>
      <c r="D6" s="474"/>
      <c r="E6" s="474"/>
      <c r="F6" s="474"/>
      <c r="G6" s="474"/>
      <c r="H6" s="474"/>
      <c r="J6" s="474" t="s">
        <v>143</v>
      </c>
      <c r="K6" s="474"/>
      <c r="L6" s="474"/>
      <c r="M6" s="474"/>
      <c r="N6" s="474"/>
      <c r="O6" s="474"/>
      <c r="P6" s="474"/>
    </row>
    <row r="7" spans="1:16" ht="15.75" thickBot="1" x14ac:dyDescent="0.3">
      <c r="B7" s="7"/>
      <c r="C7" s="15" t="s">
        <v>69</v>
      </c>
      <c r="D7" s="15" t="s">
        <v>70</v>
      </c>
      <c r="E7" s="15" t="s">
        <v>71</v>
      </c>
      <c r="F7" s="15" t="s">
        <v>72</v>
      </c>
      <c r="G7" s="15" t="s">
        <v>73</v>
      </c>
      <c r="H7" s="15" t="s">
        <v>8</v>
      </c>
      <c r="J7" s="7"/>
      <c r="K7" s="15" t="s">
        <v>69</v>
      </c>
      <c r="L7" s="15" t="s">
        <v>70</v>
      </c>
      <c r="M7" s="15" t="s">
        <v>71</v>
      </c>
      <c r="N7" s="15" t="s">
        <v>72</v>
      </c>
      <c r="O7" s="15" t="s">
        <v>73</v>
      </c>
      <c r="P7" s="15" t="s">
        <v>8</v>
      </c>
    </row>
    <row r="8" spans="1:16" ht="15.75" thickTop="1" x14ac:dyDescent="0.25">
      <c r="B8" s="26" t="s">
        <v>5</v>
      </c>
      <c r="C8" s="27">
        <v>21.24</v>
      </c>
      <c r="D8" s="27">
        <v>139.36000000000001</v>
      </c>
      <c r="E8" s="27">
        <v>260.77</v>
      </c>
      <c r="F8" s="27">
        <v>43.25</v>
      </c>
      <c r="G8" s="27">
        <v>48.33</v>
      </c>
      <c r="H8" s="28">
        <v>512.95000000000005</v>
      </c>
      <c r="J8" s="26" t="s">
        <v>5</v>
      </c>
      <c r="K8" s="27">
        <v>74.349999999999994</v>
      </c>
      <c r="L8" s="27">
        <v>274.22000000000003</v>
      </c>
      <c r="M8" s="27">
        <v>587.34</v>
      </c>
      <c r="N8" s="27">
        <v>109.19</v>
      </c>
      <c r="O8" s="27">
        <v>70.69</v>
      </c>
      <c r="P8" s="28">
        <v>1115.79</v>
      </c>
    </row>
    <row r="9" spans="1:16" x14ac:dyDescent="0.25">
      <c r="B9" s="26" t="s">
        <v>53</v>
      </c>
      <c r="C9" s="27">
        <v>1308.1099999999999</v>
      </c>
      <c r="D9" s="27">
        <v>668.94</v>
      </c>
      <c r="E9" s="27">
        <v>1618.6</v>
      </c>
      <c r="F9" s="27">
        <v>414.57</v>
      </c>
      <c r="G9" s="27">
        <v>598.47</v>
      </c>
      <c r="H9" s="28">
        <v>4608.6899999999996</v>
      </c>
      <c r="J9" s="26" t="s">
        <v>53</v>
      </c>
      <c r="K9" s="27">
        <v>4466.2700000000004</v>
      </c>
      <c r="L9" s="27">
        <v>1489.12</v>
      </c>
      <c r="M9" s="27">
        <v>3307.51</v>
      </c>
      <c r="N9" s="27">
        <v>736.83</v>
      </c>
      <c r="O9" s="27">
        <v>1057.79</v>
      </c>
      <c r="P9" s="28">
        <v>11057.52</v>
      </c>
    </row>
    <row r="10" spans="1:16" x14ac:dyDescent="0.25">
      <c r="B10" s="26" t="s">
        <v>6</v>
      </c>
      <c r="C10" s="27">
        <v>104.96</v>
      </c>
      <c r="D10" s="27">
        <v>82.07</v>
      </c>
      <c r="E10" s="27">
        <v>347.91</v>
      </c>
      <c r="F10" s="27">
        <v>121.45</v>
      </c>
      <c r="G10" s="27">
        <v>119.52</v>
      </c>
      <c r="H10" s="28">
        <v>775.91000000000008</v>
      </c>
      <c r="J10" s="26" t="s">
        <v>6</v>
      </c>
      <c r="K10" s="27">
        <v>314.43</v>
      </c>
      <c r="L10" s="27">
        <v>225.18</v>
      </c>
      <c r="M10" s="27">
        <v>706.44</v>
      </c>
      <c r="N10" s="27">
        <v>217.63</v>
      </c>
      <c r="O10" s="27">
        <v>369.75</v>
      </c>
      <c r="P10" s="28">
        <v>1833.43</v>
      </c>
    </row>
    <row r="11" spans="1:16" x14ac:dyDescent="0.25">
      <c r="B11" s="26" t="s">
        <v>7</v>
      </c>
      <c r="C11" s="27">
        <v>81.209999999999994</v>
      </c>
      <c r="D11" s="27">
        <v>118.74</v>
      </c>
      <c r="E11" s="27">
        <v>793.07</v>
      </c>
      <c r="F11" s="27">
        <v>318.43</v>
      </c>
      <c r="G11" s="27">
        <v>356.2</v>
      </c>
      <c r="H11" s="28">
        <v>1667.65</v>
      </c>
      <c r="J11" s="26" t="s">
        <v>7</v>
      </c>
      <c r="K11" s="27">
        <v>224.7</v>
      </c>
      <c r="L11" s="27">
        <v>435.58</v>
      </c>
      <c r="M11" s="27">
        <v>2458.4499999999998</v>
      </c>
      <c r="N11" s="27">
        <v>746.62</v>
      </c>
      <c r="O11" s="27">
        <v>1078.3699999999999</v>
      </c>
      <c r="P11" s="28">
        <v>4943.72</v>
      </c>
    </row>
    <row r="12" spans="1:16" x14ac:dyDescent="0.25">
      <c r="B12" s="25" t="s">
        <v>8</v>
      </c>
      <c r="C12" s="29">
        <v>1515.52</v>
      </c>
      <c r="D12" s="29">
        <v>1009.1100000000001</v>
      </c>
      <c r="E12" s="29">
        <v>3020.35</v>
      </c>
      <c r="F12" s="29">
        <v>897.7</v>
      </c>
      <c r="G12" s="29">
        <v>1122.52</v>
      </c>
      <c r="H12" s="29">
        <v>7565.1999999999989</v>
      </c>
      <c r="J12" s="25" t="s">
        <v>8</v>
      </c>
      <c r="K12" s="29">
        <v>5079.75</v>
      </c>
      <c r="L12" s="29">
        <v>2424.1</v>
      </c>
      <c r="M12" s="29">
        <v>7059.74</v>
      </c>
      <c r="N12" s="29">
        <v>1810.27</v>
      </c>
      <c r="O12" s="29">
        <v>2576.6</v>
      </c>
      <c r="P12" s="29">
        <v>18950.46</v>
      </c>
    </row>
    <row r="13" spans="1:16" x14ac:dyDescent="0.25">
      <c r="J13" s="58"/>
      <c r="K13" s="58"/>
      <c r="L13" s="58"/>
      <c r="M13" s="58"/>
      <c r="N13" s="58"/>
      <c r="O13" s="58"/>
      <c r="P13" s="58"/>
    </row>
    <row r="14" spans="1:16" x14ac:dyDescent="0.25">
      <c r="B14" s="474" t="s">
        <v>142</v>
      </c>
      <c r="C14" s="474"/>
      <c r="D14" s="474"/>
      <c r="E14" s="474"/>
      <c r="F14" s="474"/>
      <c r="G14" s="474"/>
      <c r="H14" s="474"/>
      <c r="J14" s="474" t="s">
        <v>144</v>
      </c>
      <c r="K14" s="474"/>
      <c r="L14" s="474"/>
      <c r="M14" s="474"/>
      <c r="N14" s="474"/>
      <c r="O14" s="474"/>
      <c r="P14" s="474"/>
    </row>
    <row r="15" spans="1:16" ht="15.75" thickBot="1" x14ac:dyDescent="0.3">
      <c r="B15" s="7"/>
      <c r="C15" s="15" t="s">
        <v>69</v>
      </c>
      <c r="D15" s="15" t="s">
        <v>70</v>
      </c>
      <c r="E15" s="15" t="s">
        <v>71</v>
      </c>
      <c r="F15" s="15" t="s">
        <v>72</v>
      </c>
      <c r="G15" s="15" t="s">
        <v>73</v>
      </c>
      <c r="H15" s="15" t="s">
        <v>8</v>
      </c>
      <c r="J15" s="7"/>
      <c r="K15" s="15" t="s">
        <v>69</v>
      </c>
      <c r="L15" s="15" t="s">
        <v>70</v>
      </c>
      <c r="M15" s="15" t="s">
        <v>71</v>
      </c>
      <c r="N15" s="15" t="s">
        <v>72</v>
      </c>
      <c r="O15" s="15" t="s">
        <v>73</v>
      </c>
      <c r="P15" s="15" t="s">
        <v>8</v>
      </c>
    </row>
    <row r="16" spans="1:16" ht="15.75" thickTop="1" x14ac:dyDescent="0.25">
      <c r="B16" s="26" t="s">
        <v>5</v>
      </c>
      <c r="C16" s="27">
        <v>15.01</v>
      </c>
      <c r="D16" s="27">
        <v>79.510000000000005</v>
      </c>
      <c r="E16" s="27">
        <v>166.56</v>
      </c>
      <c r="F16" s="27">
        <v>28.4</v>
      </c>
      <c r="G16" s="27">
        <v>17.57</v>
      </c>
      <c r="H16" s="28">
        <v>307.05</v>
      </c>
      <c r="J16" s="26" t="s">
        <v>5</v>
      </c>
      <c r="K16" s="27">
        <v>58.51</v>
      </c>
      <c r="L16" s="27">
        <v>163.72</v>
      </c>
      <c r="M16" s="27">
        <v>358.86</v>
      </c>
      <c r="N16" s="27">
        <v>69.17</v>
      </c>
      <c r="O16" s="27">
        <v>38.47</v>
      </c>
      <c r="P16" s="28">
        <v>688.73</v>
      </c>
    </row>
    <row r="17" spans="2:16" x14ac:dyDescent="0.25">
      <c r="B17" s="26" t="s">
        <v>53</v>
      </c>
      <c r="C17" s="27">
        <v>654.19000000000005</v>
      </c>
      <c r="D17" s="27">
        <v>367.93</v>
      </c>
      <c r="E17" s="27">
        <v>1185.6099999999999</v>
      </c>
      <c r="F17" s="27">
        <v>267.70999999999998</v>
      </c>
      <c r="G17" s="27">
        <v>415.59</v>
      </c>
      <c r="H17" s="28">
        <v>2891.03</v>
      </c>
      <c r="J17" s="26" t="s">
        <v>53</v>
      </c>
      <c r="K17" s="27">
        <v>2236.79</v>
      </c>
      <c r="L17" s="27">
        <v>795.74</v>
      </c>
      <c r="M17" s="27">
        <v>2467.02</v>
      </c>
      <c r="N17" s="27">
        <v>460.28</v>
      </c>
      <c r="O17" s="27">
        <v>729.42</v>
      </c>
      <c r="P17" s="28">
        <v>6689.25</v>
      </c>
    </row>
    <row r="18" spans="2:16" x14ac:dyDescent="0.25">
      <c r="B18" s="26" t="s">
        <v>6</v>
      </c>
      <c r="C18" s="27">
        <v>95.14</v>
      </c>
      <c r="D18" s="27">
        <v>69.84</v>
      </c>
      <c r="E18" s="27">
        <v>266.87</v>
      </c>
      <c r="F18" s="27">
        <v>97.67</v>
      </c>
      <c r="G18" s="27">
        <v>113.59</v>
      </c>
      <c r="H18" s="28">
        <v>643.11</v>
      </c>
      <c r="J18" s="26" t="s">
        <v>6</v>
      </c>
      <c r="K18" s="27">
        <v>275.49</v>
      </c>
      <c r="L18" s="27">
        <v>199.18</v>
      </c>
      <c r="M18" s="27">
        <v>558.69000000000005</v>
      </c>
      <c r="N18" s="27">
        <v>178.08</v>
      </c>
      <c r="O18" s="27">
        <v>301.26</v>
      </c>
      <c r="P18" s="28">
        <v>1512.7</v>
      </c>
    </row>
    <row r="19" spans="2:16" x14ac:dyDescent="0.25">
      <c r="B19" s="26" t="s">
        <v>7</v>
      </c>
      <c r="C19" s="27">
        <v>60.81</v>
      </c>
      <c r="D19" s="27">
        <v>95.95</v>
      </c>
      <c r="E19" s="27">
        <v>641.91</v>
      </c>
      <c r="F19" s="27">
        <v>248.38</v>
      </c>
      <c r="G19" s="27">
        <v>328.82</v>
      </c>
      <c r="H19" s="28">
        <v>1375.87</v>
      </c>
      <c r="J19" s="26" t="s">
        <v>7</v>
      </c>
      <c r="K19" s="27">
        <v>179.14</v>
      </c>
      <c r="L19" s="27">
        <v>330.88</v>
      </c>
      <c r="M19" s="27">
        <v>1956.53</v>
      </c>
      <c r="N19" s="27">
        <v>560.97</v>
      </c>
      <c r="O19" s="27">
        <v>925.38</v>
      </c>
      <c r="P19" s="28">
        <v>3952.9</v>
      </c>
    </row>
    <row r="20" spans="2:16" x14ac:dyDescent="0.25">
      <c r="B20" s="25" t="s">
        <v>8</v>
      </c>
      <c r="C20" s="29">
        <v>825.15000000000009</v>
      </c>
      <c r="D20" s="29">
        <v>613.23</v>
      </c>
      <c r="E20" s="29">
        <v>2260.9499999999998</v>
      </c>
      <c r="F20" s="29">
        <v>642.16</v>
      </c>
      <c r="G20" s="29">
        <v>875.56999999999994</v>
      </c>
      <c r="H20" s="29">
        <v>5217.0600000000004</v>
      </c>
      <c r="J20" s="25" t="s">
        <v>8</v>
      </c>
      <c r="K20" s="29">
        <v>2749.93</v>
      </c>
      <c r="L20" s="29">
        <v>1489.52</v>
      </c>
      <c r="M20" s="29">
        <v>5341.1</v>
      </c>
      <c r="N20" s="29">
        <v>1268.5</v>
      </c>
      <c r="O20" s="29">
        <v>1994.53</v>
      </c>
      <c r="P20" s="29">
        <v>12843.58</v>
      </c>
    </row>
    <row r="22" spans="2:16" ht="15" customHeight="1" x14ac:dyDescent="0.25">
      <c r="B22" s="491" t="s">
        <v>576</v>
      </c>
      <c r="C22" s="491"/>
      <c r="D22" s="491"/>
      <c r="E22" s="491"/>
      <c r="F22" s="491"/>
      <c r="G22" s="491"/>
      <c r="H22" s="491"/>
    </row>
    <row r="23" spans="2:16" x14ac:dyDescent="0.25">
      <c r="B23" s="474" t="s">
        <v>141</v>
      </c>
      <c r="C23" s="474"/>
      <c r="D23" s="474"/>
      <c r="E23" s="474"/>
      <c r="F23" s="474"/>
      <c r="G23" s="474"/>
      <c r="H23" s="474"/>
    </row>
    <row r="24" spans="2:16" ht="15.75" thickBot="1" x14ac:dyDescent="0.3">
      <c r="B24" s="7"/>
      <c r="C24" s="15" t="s">
        <v>69</v>
      </c>
      <c r="D24" s="15" t="s">
        <v>70</v>
      </c>
      <c r="E24" s="15" t="s">
        <v>71</v>
      </c>
      <c r="F24" s="15" t="s">
        <v>72</v>
      </c>
      <c r="G24" s="15" t="s">
        <v>73</v>
      </c>
      <c r="H24" s="15" t="s">
        <v>8</v>
      </c>
    </row>
    <row r="25" spans="2:16" ht="15.75" thickTop="1" x14ac:dyDescent="0.25">
      <c r="B25" s="26" t="s">
        <v>5</v>
      </c>
      <c r="C25" s="54">
        <f>C8/K8</f>
        <v>0.28567585743106927</v>
      </c>
      <c r="D25" s="54">
        <f t="shared" ref="D25:H25" si="0">D8/L8</f>
        <v>0.50820509080300491</v>
      </c>
      <c r="E25" s="54">
        <f t="shared" si="0"/>
        <v>0.44398474478155747</v>
      </c>
      <c r="F25" s="54">
        <f t="shared" si="0"/>
        <v>0.39609854382269438</v>
      </c>
      <c r="G25" s="54">
        <f t="shared" si="0"/>
        <v>0.68368934785683977</v>
      </c>
      <c r="H25" s="56">
        <f t="shared" si="0"/>
        <v>0.45971912277399873</v>
      </c>
    </row>
    <row r="26" spans="2:16" x14ac:dyDescent="0.25">
      <c r="B26" s="26" t="s">
        <v>53</v>
      </c>
      <c r="C26" s="54">
        <f>C9/K9</f>
        <v>0.29288645782722489</v>
      </c>
      <c r="D26" s="54">
        <f t="shared" ref="D26:D29" si="1">D9/L9</f>
        <v>0.44921833028902985</v>
      </c>
      <c r="E26" s="54">
        <f t="shared" ref="E26:E29" si="2">E9/M9</f>
        <v>0.48937115836384465</v>
      </c>
      <c r="F26" s="54">
        <f t="shared" ref="F26:F29" si="3">F9/N9</f>
        <v>0.56263995765644714</v>
      </c>
      <c r="G26" s="54">
        <f t="shared" ref="G26:G29" si="4">G9/O9</f>
        <v>0.5657739248811201</v>
      </c>
      <c r="H26" s="56">
        <f t="shared" ref="H26:H29" si="5">H9/P9</f>
        <v>0.41679237297332489</v>
      </c>
    </row>
    <row r="27" spans="2:16" x14ac:dyDescent="0.25">
      <c r="B27" s="26" t="s">
        <v>6</v>
      </c>
      <c r="C27" s="54">
        <f t="shared" ref="C27:C29" si="6">C10/K10</f>
        <v>0.33381038704958177</v>
      </c>
      <c r="D27" s="54">
        <f t="shared" si="1"/>
        <v>0.36446398436806104</v>
      </c>
      <c r="E27" s="54">
        <f t="shared" si="2"/>
        <v>0.4924834380839137</v>
      </c>
      <c r="F27" s="54">
        <f t="shared" si="3"/>
        <v>0.55805725313605659</v>
      </c>
      <c r="G27" s="54">
        <f t="shared" si="4"/>
        <v>0.32324543610547668</v>
      </c>
      <c r="H27" s="56">
        <f t="shared" si="5"/>
        <v>0.42320132211210687</v>
      </c>
    </row>
    <row r="28" spans="2:16" x14ac:dyDescent="0.25">
      <c r="B28" s="26" t="s">
        <v>7</v>
      </c>
      <c r="C28" s="54">
        <f t="shared" si="6"/>
        <v>0.36141522029372497</v>
      </c>
      <c r="D28" s="54">
        <f t="shared" si="1"/>
        <v>0.27260204784425363</v>
      </c>
      <c r="E28" s="54">
        <f t="shared" si="2"/>
        <v>0.32258943643352522</v>
      </c>
      <c r="F28" s="54">
        <f t="shared" si="3"/>
        <v>0.42649540596287266</v>
      </c>
      <c r="G28" s="54">
        <f t="shared" si="4"/>
        <v>0.33031334328662704</v>
      </c>
      <c r="H28" s="56">
        <f t="shared" si="5"/>
        <v>0.33732695217366682</v>
      </c>
    </row>
    <row r="29" spans="2:16" x14ac:dyDescent="0.25">
      <c r="B29" s="25" t="s">
        <v>8</v>
      </c>
      <c r="C29" s="57">
        <f t="shared" si="6"/>
        <v>0.29834539101333729</v>
      </c>
      <c r="D29" s="57">
        <f t="shared" si="1"/>
        <v>0.4162823315869808</v>
      </c>
      <c r="E29" s="57">
        <f t="shared" si="2"/>
        <v>0.42782737041307473</v>
      </c>
      <c r="F29" s="57">
        <f t="shared" si="3"/>
        <v>0.49589287785799913</v>
      </c>
      <c r="G29" s="57">
        <f t="shared" si="4"/>
        <v>0.43565939610339205</v>
      </c>
      <c r="H29" s="57">
        <f t="shared" si="5"/>
        <v>0.39920930679255273</v>
      </c>
    </row>
    <row r="30" spans="2:16" ht="15" customHeight="1" x14ac:dyDescent="0.25">
      <c r="B30" s="515" t="s">
        <v>576</v>
      </c>
      <c r="C30" s="515"/>
      <c r="D30" s="515"/>
      <c r="E30" s="515"/>
      <c r="F30" s="515"/>
      <c r="G30" s="515"/>
      <c r="H30" s="515"/>
    </row>
    <row r="31" spans="2:16" x14ac:dyDescent="0.25">
      <c r="B31" s="474" t="s">
        <v>142</v>
      </c>
      <c r="C31" s="474"/>
      <c r="D31" s="474"/>
      <c r="E31" s="474"/>
      <c r="F31" s="474"/>
      <c r="G31" s="474"/>
      <c r="H31" s="474"/>
    </row>
    <row r="32" spans="2:16" ht="15.75" thickBot="1" x14ac:dyDescent="0.3">
      <c r="B32" s="7"/>
      <c r="C32" s="15" t="s">
        <v>69</v>
      </c>
      <c r="D32" s="15" t="s">
        <v>70</v>
      </c>
      <c r="E32" s="15" t="s">
        <v>71</v>
      </c>
      <c r="F32" s="15" t="s">
        <v>72</v>
      </c>
      <c r="G32" s="15" t="s">
        <v>73</v>
      </c>
      <c r="H32" s="15" t="s">
        <v>8</v>
      </c>
    </row>
    <row r="33" spans="2:8" ht="15.75" thickTop="1" x14ac:dyDescent="0.25">
      <c r="B33" s="26" t="s">
        <v>5</v>
      </c>
      <c r="C33" s="54">
        <f>C16/K16</f>
        <v>0.25653734404375322</v>
      </c>
      <c r="D33" s="54">
        <f t="shared" ref="D33:H33" si="7">D16/L16</f>
        <v>0.48564622526264356</v>
      </c>
      <c r="E33" s="54">
        <f t="shared" si="7"/>
        <v>0.46413643203477678</v>
      </c>
      <c r="F33" s="54">
        <f t="shared" si="7"/>
        <v>0.41058262252421568</v>
      </c>
      <c r="G33" s="54">
        <f t="shared" si="7"/>
        <v>0.4567195217052249</v>
      </c>
      <c r="H33" s="56">
        <f t="shared" si="7"/>
        <v>0.44582056829236422</v>
      </c>
    </row>
    <row r="34" spans="2:8" x14ac:dyDescent="0.25">
      <c r="B34" s="26" t="s">
        <v>53</v>
      </c>
      <c r="C34" s="54">
        <f>C17/K17</f>
        <v>0.29246822455393667</v>
      </c>
      <c r="D34" s="54">
        <f t="shared" ref="D34:D37" si="8">D17/L17</f>
        <v>0.46237464498454267</v>
      </c>
      <c r="E34" s="54">
        <f t="shared" ref="E34:E37" si="9">E17/M17</f>
        <v>0.48058386231161476</v>
      </c>
      <c r="F34" s="54">
        <f t="shared" ref="F34:F37" si="10">F17/N17</f>
        <v>0.58162422873033803</v>
      </c>
      <c r="G34" s="54">
        <f t="shared" ref="G34:G37" si="11">G17/O17</f>
        <v>0.56975405116393851</v>
      </c>
      <c r="H34" s="56">
        <f t="shared" ref="H34:H37" si="12">H17/P17</f>
        <v>0.432190454834249</v>
      </c>
    </row>
    <row r="35" spans="2:8" x14ac:dyDescent="0.25">
      <c r="B35" s="26" t="s">
        <v>6</v>
      </c>
      <c r="C35" s="54">
        <f t="shared" ref="C35:C37" si="13">C18/K18</f>
        <v>0.34534828850411992</v>
      </c>
      <c r="D35" s="54">
        <f t="shared" si="8"/>
        <v>0.35063761421829504</v>
      </c>
      <c r="E35" s="54">
        <f t="shared" si="9"/>
        <v>0.47767098032898381</v>
      </c>
      <c r="F35" s="54">
        <f t="shared" si="10"/>
        <v>0.5484613656783468</v>
      </c>
      <c r="G35" s="54">
        <f t="shared" si="11"/>
        <v>0.37704972449047336</v>
      </c>
      <c r="H35" s="56">
        <f t="shared" si="12"/>
        <v>0.42514047729225884</v>
      </c>
    </row>
    <row r="36" spans="2:8" x14ac:dyDescent="0.25">
      <c r="B36" s="26" t="s">
        <v>7</v>
      </c>
      <c r="C36" s="54">
        <f t="shared" si="13"/>
        <v>0.33945517472367986</v>
      </c>
      <c r="D36" s="54">
        <f t="shared" si="8"/>
        <v>0.28998428433268858</v>
      </c>
      <c r="E36" s="54">
        <f t="shared" si="9"/>
        <v>0.32808594808155256</v>
      </c>
      <c r="F36" s="54">
        <f t="shared" si="10"/>
        <v>0.44276877551384208</v>
      </c>
      <c r="G36" s="54">
        <f t="shared" si="11"/>
        <v>0.35533510557824893</v>
      </c>
      <c r="H36" s="56">
        <f t="shared" si="12"/>
        <v>0.34806597687773527</v>
      </c>
    </row>
    <row r="37" spans="2:8" x14ac:dyDescent="0.25">
      <c r="B37" s="25" t="s">
        <v>8</v>
      </c>
      <c r="C37" s="57">
        <f t="shared" si="13"/>
        <v>0.30006218340103208</v>
      </c>
      <c r="D37" s="57">
        <f t="shared" si="8"/>
        <v>0.41169638541275044</v>
      </c>
      <c r="E37" s="57">
        <f t="shared" si="9"/>
        <v>0.42331167736983011</v>
      </c>
      <c r="F37" s="57">
        <f t="shared" si="10"/>
        <v>0.50623571147024038</v>
      </c>
      <c r="G37" s="57">
        <f t="shared" si="11"/>
        <v>0.43898562568625188</v>
      </c>
      <c r="H37" s="57">
        <f t="shared" si="12"/>
        <v>0.40619982901963475</v>
      </c>
    </row>
    <row r="39" spans="2:8" x14ac:dyDescent="0.25">
      <c r="B39" s="409"/>
      <c r="C39" s="409"/>
      <c r="D39" s="409"/>
      <c r="E39" s="409"/>
      <c r="F39" s="409"/>
    </row>
    <row r="40" spans="2:8" x14ac:dyDescent="0.25">
      <c r="B40" s="409"/>
      <c r="C40" s="409"/>
      <c r="D40" s="409"/>
      <c r="E40" s="409"/>
      <c r="F40" s="409"/>
    </row>
    <row r="41" spans="2:8" x14ac:dyDescent="0.25">
      <c r="B41" s="409"/>
      <c r="C41" s="409"/>
      <c r="D41" s="409"/>
      <c r="E41" s="409"/>
      <c r="F41" s="409"/>
    </row>
    <row r="42" spans="2:8" x14ac:dyDescent="0.25">
      <c r="B42" s="409"/>
      <c r="C42" s="409"/>
      <c r="D42" s="409"/>
      <c r="E42" s="409"/>
      <c r="F42" s="409"/>
    </row>
    <row r="43" spans="2:8" x14ac:dyDescent="0.25">
      <c r="B43" s="409"/>
      <c r="C43" s="409"/>
      <c r="D43" s="409"/>
      <c r="E43" s="409"/>
      <c r="F43" s="409"/>
    </row>
    <row r="44" spans="2:8" x14ac:dyDescent="0.25">
      <c r="B44" s="409"/>
      <c r="C44" s="409"/>
      <c r="D44" s="409"/>
      <c r="E44" s="409"/>
      <c r="F44" s="409"/>
    </row>
    <row r="45" spans="2:8" x14ac:dyDescent="0.25">
      <c r="B45" s="409"/>
      <c r="C45" s="409"/>
      <c r="D45" s="409"/>
      <c r="E45" s="409"/>
      <c r="F45" s="409"/>
    </row>
    <row r="46" spans="2:8" x14ac:dyDescent="0.25">
      <c r="B46" s="409"/>
      <c r="C46" s="409"/>
      <c r="D46" s="409"/>
      <c r="E46" s="409"/>
      <c r="F46" s="409"/>
    </row>
    <row r="47" spans="2:8" x14ac:dyDescent="0.25">
      <c r="B47" s="409"/>
      <c r="C47" s="409"/>
      <c r="D47" s="409"/>
      <c r="E47" s="409"/>
      <c r="F47" s="409"/>
    </row>
    <row r="48" spans="2:8" x14ac:dyDescent="0.25">
      <c r="B48" s="409"/>
      <c r="C48" s="409"/>
      <c r="D48" s="409"/>
      <c r="E48" s="409"/>
      <c r="F48" s="409"/>
    </row>
    <row r="49" spans="2:6" x14ac:dyDescent="0.25">
      <c r="B49" s="409"/>
      <c r="C49" s="409"/>
      <c r="D49" s="409"/>
      <c r="E49" s="409"/>
      <c r="F49" s="409"/>
    </row>
    <row r="50" spans="2:6" x14ac:dyDescent="0.25">
      <c r="B50" s="409"/>
      <c r="C50" s="409"/>
      <c r="D50" s="409"/>
      <c r="E50" s="409"/>
      <c r="F50" s="409"/>
    </row>
    <row r="53" spans="2:6" x14ac:dyDescent="0.25">
      <c r="B53" s="226"/>
      <c r="C53" s="226"/>
    </row>
    <row r="54" spans="2:6" x14ac:dyDescent="0.25">
      <c r="B54" s="226"/>
      <c r="C54" s="226"/>
    </row>
    <row r="55" spans="2:6" x14ac:dyDescent="0.25">
      <c r="B55" s="226"/>
      <c r="C55" s="226"/>
    </row>
    <row r="56" spans="2:6" x14ac:dyDescent="0.25">
      <c r="B56" s="226"/>
      <c r="C56" s="226"/>
    </row>
    <row r="57" spans="2:6" x14ac:dyDescent="0.25">
      <c r="B57" s="226"/>
      <c r="C57" s="226"/>
    </row>
    <row r="58" spans="2:6" x14ac:dyDescent="0.25">
      <c r="B58" s="409"/>
      <c r="C58" s="226"/>
    </row>
    <row r="59" spans="2:6" x14ac:dyDescent="0.25">
      <c r="B59" s="409"/>
    </row>
    <row r="60" spans="2:6" x14ac:dyDescent="0.25">
      <c r="B60" s="409"/>
      <c r="C60" s="226"/>
      <c r="D60" s="226"/>
      <c r="E60" s="226"/>
    </row>
    <row r="61" spans="2:6" x14ac:dyDescent="0.25">
      <c r="B61" s="409"/>
      <c r="C61" s="226"/>
      <c r="D61" s="226"/>
      <c r="E61" s="226"/>
      <c r="F61" s="226"/>
    </row>
    <row r="62" spans="2:6" x14ac:dyDescent="0.25">
      <c r="B62" s="409"/>
      <c r="C62" s="226"/>
      <c r="D62" s="226"/>
      <c r="E62" s="226"/>
      <c r="F62" s="226"/>
    </row>
    <row r="63" spans="2:6" x14ac:dyDescent="0.25">
      <c r="B63" s="409"/>
      <c r="C63" s="226"/>
      <c r="D63" s="226"/>
      <c r="E63" s="226"/>
      <c r="F63" s="226"/>
    </row>
    <row r="64" spans="2:6" x14ac:dyDescent="0.25">
      <c r="B64" s="409"/>
      <c r="C64" s="226"/>
      <c r="D64" s="226"/>
      <c r="E64" s="226"/>
      <c r="F64" s="226"/>
    </row>
    <row r="65" spans="2:6" x14ac:dyDescent="0.25">
      <c r="B65" s="409"/>
      <c r="C65" s="312"/>
      <c r="D65" s="312"/>
      <c r="E65" s="312"/>
      <c r="F65" s="226"/>
    </row>
    <row r="66" spans="2:6" x14ac:dyDescent="0.25">
      <c r="B66" s="409"/>
    </row>
    <row r="67" spans="2:6" x14ac:dyDescent="0.25">
      <c r="B67" s="409"/>
    </row>
    <row r="68" spans="2:6" x14ac:dyDescent="0.25">
      <c r="B68" s="409"/>
    </row>
    <row r="69" spans="2:6" x14ac:dyDescent="0.25">
      <c r="B69" s="409"/>
    </row>
    <row r="71" spans="2:6" x14ac:dyDescent="0.25">
      <c r="D71" s="226"/>
    </row>
    <row r="72" spans="2:6" x14ac:dyDescent="0.25">
      <c r="D72" s="226"/>
    </row>
    <row r="73" spans="2:6" x14ac:dyDescent="0.25">
      <c r="D73" s="226"/>
    </row>
    <row r="74" spans="2:6" x14ac:dyDescent="0.25">
      <c r="D74" s="226"/>
    </row>
    <row r="75" spans="2:6" x14ac:dyDescent="0.25">
      <c r="D75" s="226"/>
    </row>
    <row r="76" spans="2:6" x14ac:dyDescent="0.25">
      <c r="D76" s="226"/>
    </row>
    <row r="77" spans="2:6" x14ac:dyDescent="0.25">
      <c r="D77" s="226"/>
    </row>
    <row r="78" spans="2:6" x14ac:dyDescent="0.25">
      <c r="D78" s="226"/>
    </row>
  </sheetData>
  <sheetProtection password="C69F" sheet="1" objects="1" scenarios="1"/>
  <mergeCells count="8">
    <mergeCell ref="B31:H31"/>
    <mergeCell ref="B6:H6"/>
    <mergeCell ref="B14:H14"/>
    <mergeCell ref="J6:P6"/>
    <mergeCell ref="J14:P14"/>
    <mergeCell ref="B23:H23"/>
    <mergeCell ref="B30:H30"/>
    <mergeCell ref="B22:H22"/>
  </mergeCells>
  <hyperlinks>
    <hyperlink ref="A1" location="ÍNDICE!A1" display="ÍNDICE"/>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P37"/>
  <sheetViews>
    <sheetView workbookViewId="0"/>
  </sheetViews>
  <sheetFormatPr baseColWidth="10" defaultRowHeight="15" x14ac:dyDescent="0.25"/>
  <cols>
    <col min="3" max="4" width="11.42578125" customWidth="1"/>
    <col min="5" max="5" width="25.28515625" customWidth="1"/>
    <col min="6" max="6" width="16.7109375" customWidth="1"/>
    <col min="11" max="12" width="11.42578125" customWidth="1"/>
    <col min="13" max="13" width="25.28515625" customWidth="1"/>
    <col min="14" max="14" width="16.7109375" customWidth="1"/>
  </cols>
  <sheetData>
    <row r="1" spans="1:16" s="72" customFormat="1" x14ac:dyDescent="0.25">
      <c r="A1" s="78" t="s">
        <v>161</v>
      </c>
    </row>
    <row r="2" spans="1:16" x14ac:dyDescent="0.25">
      <c r="A2" s="1" t="s">
        <v>659</v>
      </c>
    </row>
    <row r="3" spans="1:16" x14ac:dyDescent="0.25">
      <c r="A3" s="1"/>
    </row>
    <row r="4" spans="1:16" x14ac:dyDescent="0.25">
      <c r="A4" s="77" t="s">
        <v>105</v>
      </c>
      <c r="B4" t="s">
        <v>159</v>
      </c>
    </row>
    <row r="6" spans="1:16" x14ac:dyDescent="0.25">
      <c r="B6" s="474" t="s">
        <v>135</v>
      </c>
      <c r="C6" s="474"/>
      <c r="D6" s="474"/>
      <c r="E6" s="474"/>
      <c r="F6" s="474"/>
      <c r="G6" s="474"/>
      <c r="H6" s="474"/>
      <c r="J6" s="474" t="s">
        <v>137</v>
      </c>
      <c r="K6" s="474"/>
      <c r="L6" s="474"/>
      <c r="M6" s="474"/>
      <c r="N6" s="474"/>
      <c r="O6" s="474"/>
      <c r="P6" s="474"/>
    </row>
    <row r="7" spans="1:16" ht="15.75" thickBot="1" x14ac:dyDescent="0.3">
      <c r="B7" s="7"/>
      <c r="C7" s="15" t="s">
        <v>69</v>
      </c>
      <c r="D7" s="15" t="s">
        <v>70</v>
      </c>
      <c r="E7" s="15" t="s">
        <v>71</v>
      </c>
      <c r="F7" s="15" t="s">
        <v>72</v>
      </c>
      <c r="G7" s="15" t="s">
        <v>73</v>
      </c>
      <c r="H7" s="15" t="s">
        <v>8</v>
      </c>
      <c r="J7" s="7"/>
      <c r="K7" s="15" t="s">
        <v>69</v>
      </c>
      <c r="L7" s="15" t="s">
        <v>70</v>
      </c>
      <c r="M7" s="15" t="s">
        <v>71</v>
      </c>
      <c r="N7" s="15" t="s">
        <v>72</v>
      </c>
      <c r="O7" s="15" t="s">
        <v>73</v>
      </c>
      <c r="P7" s="15" t="s">
        <v>8</v>
      </c>
    </row>
    <row r="8" spans="1:16" ht="15.75" thickTop="1" x14ac:dyDescent="0.25">
      <c r="B8" s="26" t="s">
        <v>5</v>
      </c>
      <c r="C8" s="27">
        <v>19.739999999999998</v>
      </c>
      <c r="D8" s="27">
        <v>127.24</v>
      </c>
      <c r="E8" s="27">
        <v>173.8</v>
      </c>
      <c r="F8" s="27">
        <v>2.25</v>
      </c>
      <c r="G8" s="27">
        <v>0</v>
      </c>
      <c r="H8" s="28">
        <v>323.02999999999997</v>
      </c>
      <c r="J8" s="26" t="s">
        <v>5</v>
      </c>
      <c r="K8" s="27">
        <v>68.83</v>
      </c>
      <c r="L8" s="27">
        <v>255.2</v>
      </c>
      <c r="M8" s="27">
        <v>393.4</v>
      </c>
      <c r="N8" s="27">
        <v>5.09</v>
      </c>
      <c r="O8" s="27">
        <v>1</v>
      </c>
      <c r="P8" s="28">
        <v>723.52</v>
      </c>
    </row>
    <row r="9" spans="1:16" x14ac:dyDescent="0.25">
      <c r="B9" s="26" t="s">
        <v>53</v>
      </c>
      <c r="C9" s="27">
        <v>1253.58</v>
      </c>
      <c r="D9" s="27">
        <v>478.09</v>
      </c>
      <c r="E9" s="27">
        <v>364.38</v>
      </c>
      <c r="F9" s="27">
        <v>8.3699999999999992</v>
      </c>
      <c r="G9" s="27">
        <v>17.28</v>
      </c>
      <c r="H9" s="28">
        <v>2121.6999999999998</v>
      </c>
      <c r="J9" s="26" t="s">
        <v>53</v>
      </c>
      <c r="K9" s="27">
        <v>4315.22</v>
      </c>
      <c r="L9" s="27">
        <v>1135.54</v>
      </c>
      <c r="M9" s="27">
        <v>861.02</v>
      </c>
      <c r="N9" s="27">
        <v>31.12</v>
      </c>
      <c r="O9" s="27">
        <v>40.520000000000003</v>
      </c>
      <c r="P9" s="28">
        <v>6383.42</v>
      </c>
    </row>
    <row r="10" spans="1:16" x14ac:dyDescent="0.25">
      <c r="B10" s="26" t="s">
        <v>6</v>
      </c>
      <c r="C10" s="27">
        <v>104.63</v>
      </c>
      <c r="D10" s="27">
        <v>53.45</v>
      </c>
      <c r="E10" s="27">
        <v>145.59</v>
      </c>
      <c r="F10" s="27">
        <v>5.58</v>
      </c>
      <c r="G10" s="27">
        <v>3.33</v>
      </c>
      <c r="H10" s="28">
        <v>312.57999999999993</v>
      </c>
      <c r="J10" s="26" t="s">
        <v>6</v>
      </c>
      <c r="K10" s="27">
        <v>307.08</v>
      </c>
      <c r="L10" s="27">
        <v>161.51</v>
      </c>
      <c r="M10" s="27">
        <v>334.04</v>
      </c>
      <c r="N10" s="27">
        <v>7.57</v>
      </c>
      <c r="O10" s="27">
        <v>4.33</v>
      </c>
      <c r="P10" s="28">
        <v>814.53</v>
      </c>
    </row>
    <row r="11" spans="1:16" x14ac:dyDescent="0.25">
      <c r="B11" s="26" t="s">
        <v>7</v>
      </c>
      <c r="C11" s="27">
        <v>76.959999999999994</v>
      </c>
      <c r="D11" s="27">
        <v>88.77</v>
      </c>
      <c r="E11" s="27">
        <v>418.61</v>
      </c>
      <c r="F11" s="27">
        <v>12.1</v>
      </c>
      <c r="G11" s="27">
        <v>1.5</v>
      </c>
      <c r="H11" s="28">
        <v>597.94000000000005</v>
      </c>
      <c r="J11" s="26" t="s">
        <v>7</v>
      </c>
      <c r="K11" s="27">
        <v>213.26</v>
      </c>
      <c r="L11" s="27">
        <v>321.89999999999998</v>
      </c>
      <c r="M11" s="27">
        <v>1226.7</v>
      </c>
      <c r="N11" s="27">
        <v>58.93</v>
      </c>
      <c r="O11" s="27">
        <v>7.58</v>
      </c>
      <c r="P11" s="28">
        <v>1828.37</v>
      </c>
    </row>
    <row r="12" spans="1:16" x14ac:dyDescent="0.25">
      <c r="B12" s="25" t="s">
        <v>8</v>
      </c>
      <c r="C12" s="29">
        <v>1454.9099999999999</v>
      </c>
      <c r="D12" s="29">
        <v>747.55</v>
      </c>
      <c r="E12" s="29">
        <v>1102.3800000000001</v>
      </c>
      <c r="F12" s="29">
        <v>28.299999999999997</v>
      </c>
      <c r="G12" s="29">
        <v>22.11</v>
      </c>
      <c r="H12" s="29">
        <v>3355.2499999999995</v>
      </c>
      <c r="J12" s="25" t="s">
        <v>8</v>
      </c>
      <c r="K12" s="29">
        <v>4904.3900000000003</v>
      </c>
      <c r="L12" s="29">
        <v>1874.15</v>
      </c>
      <c r="M12" s="29">
        <v>2815.16</v>
      </c>
      <c r="N12" s="29">
        <v>102.71</v>
      </c>
      <c r="O12" s="29">
        <v>53.43</v>
      </c>
      <c r="P12" s="29">
        <v>9749.84</v>
      </c>
    </row>
    <row r="13" spans="1:16" x14ac:dyDescent="0.25">
      <c r="J13" s="58"/>
      <c r="K13" s="58"/>
      <c r="L13" s="58"/>
      <c r="M13" s="58"/>
      <c r="N13" s="58"/>
      <c r="O13" s="58"/>
      <c r="P13" s="58"/>
    </row>
    <row r="14" spans="1:16" x14ac:dyDescent="0.25">
      <c r="B14" s="474" t="s">
        <v>136</v>
      </c>
      <c r="C14" s="474"/>
      <c r="D14" s="474"/>
      <c r="E14" s="474"/>
      <c r="F14" s="474"/>
      <c r="G14" s="474"/>
      <c r="H14" s="474"/>
      <c r="J14" s="474" t="s">
        <v>138</v>
      </c>
      <c r="K14" s="474"/>
      <c r="L14" s="474"/>
      <c r="M14" s="474"/>
      <c r="N14" s="474"/>
      <c r="O14" s="474"/>
      <c r="P14" s="474"/>
    </row>
    <row r="15" spans="1:16" ht="15.75" thickBot="1" x14ac:dyDescent="0.3">
      <c r="B15" s="7"/>
      <c r="C15" s="15" t="s">
        <v>69</v>
      </c>
      <c r="D15" s="15" t="s">
        <v>70</v>
      </c>
      <c r="E15" s="15" t="s">
        <v>71</v>
      </c>
      <c r="F15" s="15" t="s">
        <v>72</v>
      </c>
      <c r="G15" s="15" t="s">
        <v>73</v>
      </c>
      <c r="H15" s="15" t="s">
        <v>8</v>
      </c>
      <c r="J15" s="7"/>
      <c r="K15" s="15" t="s">
        <v>69</v>
      </c>
      <c r="L15" s="15" t="s">
        <v>70</v>
      </c>
      <c r="M15" s="15" t="s">
        <v>71</v>
      </c>
      <c r="N15" s="15" t="s">
        <v>72</v>
      </c>
      <c r="O15" s="15" t="s">
        <v>73</v>
      </c>
      <c r="P15" s="15" t="s">
        <v>8</v>
      </c>
    </row>
    <row r="16" spans="1:16" ht="15.75" thickTop="1" x14ac:dyDescent="0.25">
      <c r="B16" s="26" t="s">
        <v>5</v>
      </c>
      <c r="C16" s="27">
        <v>13.88</v>
      </c>
      <c r="D16" s="27">
        <v>71.959999999999994</v>
      </c>
      <c r="E16" s="27">
        <v>106.9</v>
      </c>
      <c r="F16" s="27">
        <v>1.53</v>
      </c>
      <c r="G16" s="27">
        <v>0</v>
      </c>
      <c r="H16" s="28">
        <v>194.27</v>
      </c>
      <c r="J16" s="26" t="s">
        <v>5</v>
      </c>
      <c r="K16" s="27">
        <v>53.86</v>
      </c>
      <c r="L16" s="27">
        <v>150.15</v>
      </c>
      <c r="M16" s="27">
        <v>229.2175</v>
      </c>
      <c r="N16" s="27">
        <v>3.4733329999999998</v>
      </c>
      <c r="O16" s="27">
        <v>1</v>
      </c>
      <c r="P16" s="28">
        <v>437.70083299999999</v>
      </c>
    </row>
    <row r="17" spans="2:16" x14ac:dyDescent="0.25">
      <c r="B17" s="26" t="s">
        <v>53</v>
      </c>
      <c r="C17" s="27">
        <v>632.16</v>
      </c>
      <c r="D17" s="27">
        <v>227.16</v>
      </c>
      <c r="E17" s="27">
        <v>225.82</v>
      </c>
      <c r="F17" s="27">
        <v>3.05</v>
      </c>
      <c r="G17" s="27">
        <v>9.41</v>
      </c>
      <c r="H17" s="28">
        <v>1097.5999999999999</v>
      </c>
      <c r="J17" s="26" t="s">
        <v>53</v>
      </c>
      <c r="K17" s="27">
        <v>2154.7489999999998</v>
      </c>
      <c r="L17" s="27">
        <v>539.6952</v>
      </c>
      <c r="M17" s="27">
        <v>545.84649999999999</v>
      </c>
      <c r="N17" s="27">
        <v>11.1</v>
      </c>
      <c r="O17" s="27">
        <v>19.796669999999999</v>
      </c>
      <c r="P17" s="28">
        <v>3271.1873700000001</v>
      </c>
    </row>
    <row r="18" spans="2:16" x14ac:dyDescent="0.25">
      <c r="B18" s="26" t="s">
        <v>6</v>
      </c>
      <c r="C18" s="27">
        <v>94.81</v>
      </c>
      <c r="D18" s="27">
        <v>45.52</v>
      </c>
      <c r="E18" s="27">
        <v>137.72999999999999</v>
      </c>
      <c r="F18" s="27">
        <v>4.83</v>
      </c>
      <c r="G18" s="27">
        <v>3.1</v>
      </c>
      <c r="H18" s="28">
        <v>285.99</v>
      </c>
      <c r="J18" s="26" t="s">
        <v>6</v>
      </c>
      <c r="K18" s="27">
        <v>268.14420000000001</v>
      </c>
      <c r="L18" s="27">
        <v>144.94</v>
      </c>
      <c r="M18" s="27">
        <v>311.6533</v>
      </c>
      <c r="N18" s="27">
        <v>6.0358330000000002</v>
      </c>
      <c r="O18" s="27">
        <v>4.0999999999999996</v>
      </c>
      <c r="P18" s="28">
        <v>734.873333</v>
      </c>
    </row>
    <row r="19" spans="2:16" x14ac:dyDescent="0.25">
      <c r="B19" s="26" t="s">
        <v>7</v>
      </c>
      <c r="C19" s="27">
        <v>57.18</v>
      </c>
      <c r="D19" s="27">
        <v>74.73</v>
      </c>
      <c r="E19" s="27">
        <v>339.47</v>
      </c>
      <c r="F19" s="27">
        <v>6.7</v>
      </c>
      <c r="G19" s="27">
        <v>1.5</v>
      </c>
      <c r="H19" s="28">
        <v>479.58</v>
      </c>
      <c r="J19" s="26" t="s">
        <v>7</v>
      </c>
      <c r="K19" s="27">
        <v>171.07499999999999</v>
      </c>
      <c r="L19" s="27">
        <v>242.72329999999999</v>
      </c>
      <c r="M19" s="27">
        <v>983.82899999999995</v>
      </c>
      <c r="N19" s="27">
        <v>44.186669999999999</v>
      </c>
      <c r="O19" s="27">
        <v>6.26</v>
      </c>
      <c r="P19" s="28">
        <v>1448.0739699999999</v>
      </c>
    </row>
    <row r="20" spans="2:16" x14ac:dyDescent="0.25">
      <c r="B20" s="25" t="s">
        <v>8</v>
      </c>
      <c r="C20" s="29">
        <v>798.02999999999986</v>
      </c>
      <c r="D20" s="29">
        <v>419.37</v>
      </c>
      <c r="E20" s="29">
        <v>809.92000000000007</v>
      </c>
      <c r="F20" s="29">
        <v>16.11</v>
      </c>
      <c r="G20" s="29">
        <v>14.01</v>
      </c>
      <c r="H20" s="29">
        <v>2057.44</v>
      </c>
      <c r="J20" s="25" t="s">
        <v>8</v>
      </c>
      <c r="K20" s="29">
        <v>2647.8281999999999</v>
      </c>
      <c r="L20" s="29">
        <v>1077.5084999999999</v>
      </c>
      <c r="M20" s="29">
        <v>2070.5463</v>
      </c>
      <c r="N20" s="29">
        <v>64.795835999999994</v>
      </c>
      <c r="O20" s="29">
        <v>31.156669999999998</v>
      </c>
      <c r="P20" s="29">
        <v>5891.8355099999999</v>
      </c>
    </row>
    <row r="21" spans="2:16" x14ac:dyDescent="0.25">
      <c r="B21" s="1"/>
    </row>
    <row r="23" spans="2:16" x14ac:dyDescent="0.25">
      <c r="B23" s="474" t="s">
        <v>135</v>
      </c>
      <c r="C23" s="474"/>
      <c r="D23" s="474"/>
      <c r="E23" s="474"/>
      <c r="F23" s="474"/>
      <c r="G23" s="474"/>
      <c r="H23" s="474"/>
    </row>
    <row r="24" spans="2:16" ht="15.75" thickBot="1" x14ac:dyDescent="0.3">
      <c r="B24" s="7"/>
      <c r="C24" s="15" t="s">
        <v>69</v>
      </c>
      <c r="D24" s="15" t="s">
        <v>70</v>
      </c>
      <c r="E24" s="15" t="s">
        <v>71</v>
      </c>
      <c r="F24" s="15" t="s">
        <v>72</v>
      </c>
      <c r="G24" s="15" t="s">
        <v>73</v>
      </c>
      <c r="H24" s="15" t="s">
        <v>8</v>
      </c>
    </row>
    <row r="25" spans="2:16" ht="15.75" thickTop="1" x14ac:dyDescent="0.25">
      <c r="B25" s="26" t="s">
        <v>5</v>
      </c>
      <c r="C25" s="54">
        <f>C8/K8</f>
        <v>0.28679354932442247</v>
      </c>
      <c r="D25" s="54">
        <f t="shared" ref="D25:H25" si="0">D8/L8</f>
        <v>0.49858934169278996</v>
      </c>
      <c r="E25" s="54">
        <f t="shared" si="0"/>
        <v>0.4417895271987799</v>
      </c>
      <c r="F25" s="54">
        <f t="shared" si="0"/>
        <v>0.44204322200392926</v>
      </c>
      <c r="G25" s="54">
        <f t="shared" si="0"/>
        <v>0</v>
      </c>
      <c r="H25" s="56">
        <f t="shared" si="0"/>
        <v>0.44647003538257407</v>
      </c>
    </row>
    <row r="26" spans="2:16" x14ac:dyDescent="0.25">
      <c r="B26" s="26" t="s">
        <v>53</v>
      </c>
      <c r="C26" s="54">
        <f t="shared" ref="C26:C29" si="1">C9/K9</f>
        <v>0.2905019906285195</v>
      </c>
      <c r="D26" s="54">
        <f t="shared" ref="D26:D29" si="2">D9/L9</f>
        <v>0.42102435845500819</v>
      </c>
      <c r="E26" s="54">
        <f t="shared" ref="E26:E29" si="3">E9/M9</f>
        <v>0.42319574458200737</v>
      </c>
      <c r="F26" s="54">
        <f t="shared" ref="F26:F29" si="4">F9/N9</f>
        <v>0.26895886889460152</v>
      </c>
      <c r="G26" s="54">
        <f t="shared" ref="G26:G29" si="5">G9/O9</f>
        <v>0.42645607107601186</v>
      </c>
      <c r="H26" s="56">
        <f t="shared" ref="H26:H29" si="6">H9/P9</f>
        <v>0.33237668835827811</v>
      </c>
    </row>
    <row r="27" spans="2:16" x14ac:dyDescent="0.25">
      <c r="B27" s="26" t="s">
        <v>6</v>
      </c>
      <c r="C27" s="54">
        <f t="shared" si="1"/>
        <v>0.34072554383222614</v>
      </c>
      <c r="D27" s="54">
        <f t="shared" si="2"/>
        <v>0.33093926072689001</v>
      </c>
      <c r="E27" s="54">
        <f t="shared" si="3"/>
        <v>0.43584600646629146</v>
      </c>
      <c r="F27" s="54">
        <f t="shared" si="4"/>
        <v>0.7371202113606341</v>
      </c>
      <c r="G27" s="54">
        <f t="shared" si="5"/>
        <v>0.76905311778290997</v>
      </c>
      <c r="H27" s="56">
        <f t="shared" si="6"/>
        <v>0.38375504892391926</v>
      </c>
    </row>
    <row r="28" spans="2:16" x14ac:dyDescent="0.25">
      <c r="B28" s="26" t="s">
        <v>7</v>
      </c>
      <c r="C28" s="54">
        <f t="shared" si="1"/>
        <v>0.36087405045484383</v>
      </c>
      <c r="D28" s="54">
        <f t="shared" si="2"/>
        <v>0.27576887232059649</v>
      </c>
      <c r="E28" s="54">
        <f t="shared" si="3"/>
        <v>0.341248879106546</v>
      </c>
      <c r="F28" s="54">
        <f t="shared" si="4"/>
        <v>0.20532835567622604</v>
      </c>
      <c r="G28" s="54">
        <f t="shared" si="5"/>
        <v>0.19788918205804748</v>
      </c>
      <c r="H28" s="56">
        <f t="shared" si="6"/>
        <v>0.32703446238999767</v>
      </c>
    </row>
    <row r="29" spans="2:16" x14ac:dyDescent="0.25">
      <c r="B29" s="25" t="s">
        <v>8</v>
      </c>
      <c r="C29" s="57">
        <f t="shared" si="1"/>
        <v>0.29665462983164059</v>
      </c>
      <c r="D29" s="57">
        <f t="shared" si="2"/>
        <v>0.3988741562841821</v>
      </c>
      <c r="E29" s="57">
        <f t="shared" si="3"/>
        <v>0.39158697907046142</v>
      </c>
      <c r="F29" s="57">
        <f t="shared" si="4"/>
        <v>0.27553305423035729</v>
      </c>
      <c r="G29" s="57">
        <f t="shared" si="5"/>
        <v>0.4138124649073554</v>
      </c>
      <c r="H29" s="57">
        <f t="shared" si="6"/>
        <v>0.3441338524529633</v>
      </c>
    </row>
    <row r="30" spans="2:16" x14ac:dyDescent="0.25">
      <c r="B30" s="58"/>
      <c r="C30" s="58"/>
      <c r="D30" s="58"/>
      <c r="E30" s="58"/>
      <c r="F30" s="58"/>
      <c r="G30" s="58"/>
      <c r="H30" s="58"/>
    </row>
    <row r="31" spans="2:16" x14ac:dyDescent="0.25">
      <c r="B31" s="474" t="s">
        <v>136</v>
      </c>
      <c r="C31" s="474"/>
      <c r="D31" s="474"/>
      <c r="E31" s="474"/>
      <c r="F31" s="474"/>
      <c r="G31" s="474"/>
      <c r="H31" s="474"/>
    </row>
    <row r="32" spans="2:16" ht="15.75" thickBot="1" x14ac:dyDescent="0.3">
      <c r="B32" s="7"/>
      <c r="C32" s="15" t="s">
        <v>69</v>
      </c>
      <c r="D32" s="15" t="s">
        <v>70</v>
      </c>
      <c r="E32" s="15" t="s">
        <v>71</v>
      </c>
      <c r="F32" s="15" t="s">
        <v>72</v>
      </c>
      <c r="G32" s="15" t="s">
        <v>73</v>
      </c>
      <c r="H32" s="15" t="s">
        <v>8</v>
      </c>
    </row>
    <row r="33" spans="2:8" ht="15.75" thickTop="1" x14ac:dyDescent="0.25">
      <c r="B33" s="26" t="s">
        <v>5</v>
      </c>
      <c r="C33" s="54">
        <f>C16/K16</f>
        <v>0.25770516152989231</v>
      </c>
      <c r="D33" s="54">
        <f t="shared" ref="D33:H33" si="7">D16/L16</f>
        <v>0.4792540792540792</v>
      </c>
      <c r="E33" s="54">
        <f t="shared" si="7"/>
        <v>0.46636927808740608</v>
      </c>
      <c r="F33" s="54">
        <f t="shared" si="7"/>
        <v>0.4404990825814859</v>
      </c>
      <c r="G33" s="54">
        <f t="shared" si="7"/>
        <v>0</v>
      </c>
      <c r="H33" s="56">
        <f t="shared" si="7"/>
        <v>0.44384197002430659</v>
      </c>
    </row>
    <row r="34" spans="2:8" x14ac:dyDescent="0.25">
      <c r="B34" s="26" t="s">
        <v>53</v>
      </c>
      <c r="C34" s="54">
        <f t="shared" ref="C34:C37" si="8">C17/K17</f>
        <v>0.29337987858446624</v>
      </c>
      <c r="D34" s="54">
        <f t="shared" ref="D34:D37" si="9">D17/L17</f>
        <v>0.4209042437286824</v>
      </c>
      <c r="E34" s="54">
        <f t="shared" ref="E34:E37" si="10">E17/M17</f>
        <v>0.41370605106014235</v>
      </c>
      <c r="F34" s="54">
        <f t="shared" ref="F34:F37" si="11">F17/N17</f>
        <v>0.27477477477477474</v>
      </c>
      <c r="G34" s="54">
        <f t="shared" ref="G34:G37" si="12">G17/O17</f>
        <v>0.47533246753115554</v>
      </c>
      <c r="H34" s="56">
        <f t="shared" ref="H34:H37" si="13">H17/P17</f>
        <v>0.33553565597191698</v>
      </c>
    </row>
    <row r="35" spans="2:8" x14ac:dyDescent="0.25">
      <c r="B35" s="26" t="s">
        <v>6</v>
      </c>
      <c r="C35" s="54">
        <f t="shared" si="8"/>
        <v>0.35357841042245181</v>
      </c>
      <c r="D35" s="54">
        <f t="shared" si="9"/>
        <v>0.3140609907547951</v>
      </c>
      <c r="E35" s="54">
        <f t="shared" si="10"/>
        <v>0.4419333920096466</v>
      </c>
      <c r="F35" s="54">
        <f t="shared" si="11"/>
        <v>0.80022094713356051</v>
      </c>
      <c r="G35" s="54">
        <f t="shared" si="12"/>
        <v>0.75609756097560987</v>
      </c>
      <c r="H35" s="56">
        <f t="shared" si="13"/>
        <v>0.38916910868502014</v>
      </c>
    </row>
    <row r="36" spans="2:8" x14ac:dyDescent="0.25">
      <c r="B36" s="26" t="s">
        <v>7</v>
      </c>
      <c r="C36" s="54">
        <f t="shared" si="8"/>
        <v>0.33423936869793952</v>
      </c>
      <c r="D36" s="54">
        <f t="shared" si="9"/>
        <v>0.30788144360265374</v>
      </c>
      <c r="E36" s="54">
        <f t="shared" si="10"/>
        <v>0.34504980032099081</v>
      </c>
      <c r="F36" s="54">
        <f t="shared" si="11"/>
        <v>0.15162943937617387</v>
      </c>
      <c r="G36" s="54">
        <f t="shared" si="12"/>
        <v>0.23961661341853036</v>
      </c>
      <c r="H36" s="56">
        <f t="shared" si="13"/>
        <v>0.33118473913318119</v>
      </c>
    </row>
    <row r="37" spans="2:8" x14ac:dyDescent="0.25">
      <c r="B37" s="25" t="s">
        <v>8</v>
      </c>
      <c r="C37" s="57">
        <f t="shared" si="8"/>
        <v>0.30139039987564142</v>
      </c>
      <c r="D37" s="57">
        <f t="shared" si="9"/>
        <v>0.38920342623747289</v>
      </c>
      <c r="E37" s="57">
        <f t="shared" si="10"/>
        <v>0.3911624676057715</v>
      </c>
      <c r="F37" s="57">
        <f t="shared" si="11"/>
        <v>0.24862708770359873</v>
      </c>
      <c r="G37" s="57">
        <f t="shared" si="12"/>
        <v>0.44966294536611262</v>
      </c>
      <c r="H37" s="57">
        <f t="shared" si="13"/>
        <v>0.34920187376378403</v>
      </c>
    </row>
  </sheetData>
  <sheetProtection password="C69F" sheet="1" objects="1" scenarios="1"/>
  <mergeCells count="6">
    <mergeCell ref="B31:H31"/>
    <mergeCell ref="B6:H6"/>
    <mergeCell ref="B14:H14"/>
    <mergeCell ref="J6:P6"/>
    <mergeCell ref="J14:P14"/>
    <mergeCell ref="B23:H23"/>
  </mergeCells>
  <hyperlinks>
    <hyperlink ref="A1" location="ÍNDICE!A1" display="ÍNDICE"/>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G58"/>
  <sheetViews>
    <sheetView workbookViewId="0"/>
  </sheetViews>
  <sheetFormatPr baseColWidth="10" defaultRowHeight="15" x14ac:dyDescent="0.25"/>
  <cols>
    <col min="3" max="3" width="73" customWidth="1"/>
    <col min="4" max="4" width="16.7109375" bestFit="1" customWidth="1"/>
    <col min="5" max="5" width="15.7109375" customWidth="1"/>
    <col min="6" max="6" width="15.7109375" style="348" customWidth="1"/>
    <col min="7" max="7" width="20.7109375" style="58" customWidth="1"/>
  </cols>
  <sheetData>
    <row r="1" spans="1:7" s="72" customFormat="1" x14ac:dyDescent="0.25">
      <c r="A1" s="78" t="s">
        <v>161</v>
      </c>
      <c r="F1" s="348"/>
    </row>
    <row r="2" spans="1:7" x14ac:dyDescent="0.25">
      <c r="A2" s="1" t="s">
        <v>661</v>
      </c>
    </row>
    <row r="3" spans="1:7" x14ac:dyDescent="0.25">
      <c r="A3" s="1"/>
    </row>
    <row r="4" spans="1:7" x14ac:dyDescent="0.25">
      <c r="A4" s="77" t="s">
        <v>105</v>
      </c>
      <c r="B4" t="s">
        <v>160</v>
      </c>
    </row>
    <row r="6" spans="1:7" x14ac:dyDescent="0.25">
      <c r="B6" s="473" t="s">
        <v>630</v>
      </c>
      <c r="C6" s="474"/>
      <c r="D6" s="474"/>
      <c r="E6" s="474"/>
      <c r="F6" s="474"/>
      <c r="G6" s="474"/>
    </row>
    <row r="7" spans="1:7" s="58" customFormat="1" x14ac:dyDescent="0.25">
      <c r="B7" s="342"/>
      <c r="C7" s="366"/>
      <c r="D7" s="473" t="s">
        <v>629</v>
      </c>
      <c r="E7" s="475"/>
      <c r="F7" s="474" t="s">
        <v>129</v>
      </c>
      <c r="G7" s="475"/>
    </row>
    <row r="8" spans="1:7" ht="15.75" thickBot="1" x14ac:dyDescent="0.3">
      <c r="B8" s="399"/>
      <c r="C8" s="355"/>
      <c r="D8" s="388" t="s">
        <v>260</v>
      </c>
      <c r="E8" s="389" t="s">
        <v>9</v>
      </c>
      <c r="F8" s="361" t="s">
        <v>260</v>
      </c>
      <c r="G8" s="389" t="s">
        <v>9</v>
      </c>
    </row>
    <row r="9" spans="1:7" ht="15.75" thickTop="1" x14ac:dyDescent="0.25">
      <c r="B9" s="403" t="s">
        <v>107</v>
      </c>
      <c r="C9" s="356" t="s">
        <v>22</v>
      </c>
      <c r="D9" s="402">
        <v>37.85</v>
      </c>
      <c r="E9" s="404">
        <v>0.06</v>
      </c>
      <c r="F9" s="362">
        <v>125.16</v>
      </c>
      <c r="G9" s="390">
        <f>D9/F9</f>
        <v>0.30241291147331417</v>
      </c>
    </row>
    <row r="10" spans="1:7" x14ac:dyDescent="0.25">
      <c r="B10" s="400" t="s">
        <v>108</v>
      </c>
      <c r="C10" s="358" t="s">
        <v>23</v>
      </c>
      <c r="D10" s="394">
        <v>4.75</v>
      </c>
      <c r="E10" s="390">
        <v>0.01</v>
      </c>
      <c r="F10" s="363">
        <v>53.17</v>
      </c>
      <c r="G10" s="390">
        <f t="shared" ref="G10:G28" si="0">D10/F10</f>
        <v>8.9336091781079555E-2</v>
      </c>
    </row>
    <row r="11" spans="1:7" x14ac:dyDescent="0.25">
      <c r="B11" s="400" t="s">
        <v>109</v>
      </c>
      <c r="C11" s="358" t="s">
        <v>24</v>
      </c>
      <c r="D11" s="394">
        <v>213.89</v>
      </c>
      <c r="E11" s="390">
        <v>0.36</v>
      </c>
      <c r="F11" s="363">
        <v>575.70000000000005</v>
      </c>
      <c r="G11" s="390">
        <f t="shared" si="0"/>
        <v>0.37153031092582939</v>
      </c>
    </row>
    <row r="12" spans="1:7" x14ac:dyDescent="0.25">
      <c r="B12" s="400" t="s">
        <v>110</v>
      </c>
      <c r="C12" s="358" t="s">
        <v>25</v>
      </c>
      <c r="D12" s="394">
        <v>13</v>
      </c>
      <c r="E12" s="390">
        <v>0.02</v>
      </c>
      <c r="F12" s="363">
        <v>35</v>
      </c>
      <c r="G12" s="390">
        <f t="shared" si="0"/>
        <v>0.37142857142857144</v>
      </c>
    </row>
    <row r="13" spans="1:7" x14ac:dyDescent="0.25">
      <c r="B13" s="400" t="s">
        <v>111</v>
      </c>
      <c r="C13" s="358" t="s">
        <v>26</v>
      </c>
      <c r="D13" s="394">
        <v>0.42</v>
      </c>
      <c r="E13" s="390">
        <v>0</v>
      </c>
      <c r="F13" s="363">
        <v>12.67</v>
      </c>
      <c r="G13" s="390">
        <f t="shared" si="0"/>
        <v>3.3149171270718231E-2</v>
      </c>
    </row>
    <row r="14" spans="1:7" x14ac:dyDescent="0.25">
      <c r="B14" s="400" t="s">
        <v>112</v>
      </c>
      <c r="C14" s="358" t="s">
        <v>27</v>
      </c>
      <c r="D14" s="394">
        <v>2.4300000000000002</v>
      </c>
      <c r="E14" s="390">
        <v>0</v>
      </c>
      <c r="F14" s="363">
        <v>20.85</v>
      </c>
      <c r="G14" s="390">
        <f t="shared" si="0"/>
        <v>0.11654676258992806</v>
      </c>
    </row>
    <row r="15" spans="1:7" x14ac:dyDescent="0.25">
      <c r="B15" s="400" t="s">
        <v>113</v>
      </c>
      <c r="C15" s="358" t="s">
        <v>28</v>
      </c>
      <c r="D15" s="394">
        <v>51.31</v>
      </c>
      <c r="E15" s="390">
        <v>0.09</v>
      </c>
      <c r="F15" s="363">
        <v>112.26</v>
      </c>
      <c r="G15" s="390">
        <f t="shared" si="0"/>
        <v>0.45706395866737931</v>
      </c>
    </row>
    <row r="16" spans="1:7" x14ac:dyDescent="0.25">
      <c r="B16" s="400" t="s">
        <v>114</v>
      </c>
      <c r="C16" s="358" t="s">
        <v>29</v>
      </c>
      <c r="D16" s="394">
        <v>1.33</v>
      </c>
      <c r="E16" s="390">
        <v>0</v>
      </c>
      <c r="F16" s="363">
        <v>13.63</v>
      </c>
      <c r="G16" s="390">
        <f t="shared" si="0"/>
        <v>9.757887013939838E-2</v>
      </c>
    </row>
    <row r="17" spans="2:7" x14ac:dyDescent="0.25">
      <c r="B17" s="400" t="s">
        <v>78</v>
      </c>
      <c r="C17" s="358" t="s">
        <v>30</v>
      </c>
      <c r="D17" s="394">
        <v>0</v>
      </c>
      <c r="E17" s="390">
        <v>0</v>
      </c>
      <c r="F17" s="363">
        <v>1</v>
      </c>
      <c r="G17" s="390">
        <f t="shared" si="0"/>
        <v>0</v>
      </c>
    </row>
    <row r="18" spans="2:7" x14ac:dyDescent="0.25">
      <c r="B18" s="400" t="s">
        <v>115</v>
      </c>
      <c r="C18" s="358" t="s">
        <v>31</v>
      </c>
      <c r="D18" s="394">
        <v>70.64</v>
      </c>
      <c r="E18" s="390">
        <v>0.12</v>
      </c>
      <c r="F18" s="363">
        <v>250.12</v>
      </c>
      <c r="G18" s="390">
        <f t="shared" si="0"/>
        <v>0.28242443627059011</v>
      </c>
    </row>
    <row r="19" spans="2:7" x14ac:dyDescent="0.25">
      <c r="B19" s="400" t="s">
        <v>116</v>
      </c>
      <c r="C19" s="358" t="s">
        <v>32</v>
      </c>
      <c r="D19" s="394">
        <v>39.25</v>
      </c>
      <c r="E19" s="390">
        <v>7.0000000000000007E-2</v>
      </c>
      <c r="F19" s="363">
        <v>88.81</v>
      </c>
      <c r="G19" s="390">
        <f t="shared" si="0"/>
        <v>0.44195473482715908</v>
      </c>
    </row>
    <row r="20" spans="2:7" x14ac:dyDescent="0.25">
      <c r="B20" s="400" t="s">
        <v>117</v>
      </c>
      <c r="C20" s="358" t="s">
        <v>33</v>
      </c>
      <c r="D20" s="394">
        <v>0</v>
      </c>
      <c r="E20" s="390">
        <v>0</v>
      </c>
      <c r="F20" s="363">
        <v>1.84</v>
      </c>
      <c r="G20" s="390">
        <f t="shared" si="0"/>
        <v>0</v>
      </c>
    </row>
    <row r="21" spans="2:7" x14ac:dyDescent="0.25">
      <c r="B21" s="400" t="s">
        <v>118</v>
      </c>
      <c r="C21" s="358" t="s">
        <v>34</v>
      </c>
      <c r="D21" s="394">
        <v>150.76</v>
      </c>
      <c r="E21" s="390">
        <v>0.25</v>
      </c>
      <c r="F21" s="363">
        <v>491.75</v>
      </c>
      <c r="G21" s="390">
        <f t="shared" si="0"/>
        <v>0.30657854600915097</v>
      </c>
    </row>
    <row r="22" spans="2:7" x14ac:dyDescent="0.25">
      <c r="B22" s="400" t="s">
        <v>119</v>
      </c>
      <c r="C22" s="358" t="s">
        <v>35</v>
      </c>
      <c r="D22" s="394">
        <v>1.5</v>
      </c>
      <c r="E22" s="390">
        <v>0</v>
      </c>
      <c r="F22" s="363">
        <v>5.33</v>
      </c>
      <c r="G22" s="390">
        <f t="shared" si="0"/>
        <v>0.28142589118198874</v>
      </c>
    </row>
    <row r="23" spans="2:7" x14ac:dyDescent="0.25">
      <c r="B23" s="400" t="s">
        <v>120</v>
      </c>
      <c r="C23" s="358" t="s">
        <v>36</v>
      </c>
      <c r="D23" s="394">
        <v>0</v>
      </c>
      <c r="E23" s="390">
        <v>0</v>
      </c>
      <c r="F23" s="363">
        <v>0</v>
      </c>
      <c r="G23" s="390" t="s">
        <v>130</v>
      </c>
    </row>
    <row r="24" spans="2:7" x14ac:dyDescent="0.25">
      <c r="B24" s="400" t="s">
        <v>121</v>
      </c>
      <c r="C24" s="358" t="s">
        <v>37</v>
      </c>
      <c r="D24" s="394">
        <v>0</v>
      </c>
      <c r="E24" s="390">
        <v>0</v>
      </c>
      <c r="F24" s="363">
        <v>0</v>
      </c>
      <c r="G24" s="390" t="s">
        <v>130</v>
      </c>
    </row>
    <row r="25" spans="2:7" x14ac:dyDescent="0.25">
      <c r="B25" s="400" t="s">
        <v>122</v>
      </c>
      <c r="C25" s="358" t="s">
        <v>38</v>
      </c>
      <c r="D25" s="394">
        <v>6.64</v>
      </c>
      <c r="E25" s="390">
        <v>0.01</v>
      </c>
      <c r="F25" s="363">
        <v>21.26</v>
      </c>
      <c r="G25" s="390">
        <f t="shared" si="0"/>
        <v>0.31232361241768575</v>
      </c>
    </row>
    <row r="26" spans="2:7" x14ac:dyDescent="0.25">
      <c r="B26" s="400" t="s">
        <v>123</v>
      </c>
      <c r="C26" s="358" t="s">
        <v>39</v>
      </c>
      <c r="D26" s="394">
        <v>0</v>
      </c>
      <c r="E26" s="390">
        <v>0</v>
      </c>
      <c r="F26" s="363">
        <v>1.33</v>
      </c>
      <c r="G26" s="390">
        <f t="shared" si="0"/>
        <v>0</v>
      </c>
    </row>
    <row r="27" spans="2:7" x14ac:dyDescent="0.25">
      <c r="B27" s="401" t="s">
        <v>124</v>
      </c>
      <c r="C27" s="360" t="s">
        <v>40</v>
      </c>
      <c r="D27" s="398">
        <v>4.17</v>
      </c>
      <c r="E27" s="345">
        <v>0.01</v>
      </c>
      <c r="F27" s="364">
        <v>18.489999999999998</v>
      </c>
      <c r="G27" s="390">
        <f t="shared" si="0"/>
        <v>0.2255273120605733</v>
      </c>
    </row>
    <row r="28" spans="2:7" x14ac:dyDescent="0.25">
      <c r="B28" s="401"/>
      <c r="C28" s="360" t="s">
        <v>8</v>
      </c>
      <c r="D28" s="344">
        <v>597.94000000000005</v>
      </c>
      <c r="E28" s="343">
        <v>1</v>
      </c>
      <c r="F28" s="365">
        <v>1828.37</v>
      </c>
      <c r="G28" s="391">
        <f t="shared" si="0"/>
        <v>0.32703446238999767</v>
      </c>
    </row>
    <row r="29" spans="2:7" x14ac:dyDescent="0.25">
      <c r="B29" s="35"/>
      <c r="C29" s="160" t="s">
        <v>41</v>
      </c>
      <c r="D29" s="35"/>
      <c r="E29" s="35"/>
      <c r="F29" s="374"/>
      <c r="G29" s="35"/>
    </row>
    <row r="30" spans="2:7" x14ac:dyDescent="0.25">
      <c r="B30" s="35"/>
      <c r="C30" s="160" t="s">
        <v>42</v>
      </c>
      <c r="D30" s="35"/>
      <c r="E30" s="35"/>
      <c r="F30" s="374"/>
      <c r="G30" s="35"/>
    </row>
    <row r="31" spans="2:7" s="85" customFormat="1" x14ac:dyDescent="0.25">
      <c r="B31" s="35"/>
      <c r="C31" s="160" t="s">
        <v>326</v>
      </c>
      <c r="D31" s="35"/>
      <c r="E31" s="35"/>
      <c r="F31" s="374"/>
      <c r="G31" s="35"/>
    </row>
    <row r="32" spans="2:7" x14ac:dyDescent="0.25">
      <c r="B32" s="59"/>
      <c r="C32" s="59"/>
      <c r="D32" s="59"/>
      <c r="E32" s="59"/>
      <c r="F32" s="347"/>
      <c r="G32" s="59"/>
    </row>
    <row r="33" spans="2:7" x14ac:dyDescent="0.25">
      <c r="B33" s="473" t="s">
        <v>631</v>
      </c>
      <c r="C33" s="474"/>
      <c r="D33" s="474"/>
      <c r="E33" s="474"/>
      <c r="F33" s="474"/>
      <c r="G33" s="474"/>
    </row>
    <row r="34" spans="2:7" s="58" customFormat="1" x14ac:dyDescent="0.25">
      <c r="B34" s="342"/>
      <c r="C34" s="366"/>
      <c r="D34" s="473" t="s">
        <v>629</v>
      </c>
      <c r="E34" s="475"/>
      <c r="F34" s="474" t="s">
        <v>129</v>
      </c>
      <c r="G34" s="475"/>
    </row>
    <row r="35" spans="2:7" ht="15.75" thickBot="1" x14ac:dyDescent="0.3">
      <c r="B35" s="399"/>
      <c r="C35" s="355"/>
      <c r="D35" s="388" t="s">
        <v>260</v>
      </c>
      <c r="E35" s="389" t="s">
        <v>9</v>
      </c>
      <c r="F35" s="361" t="s">
        <v>260</v>
      </c>
      <c r="G35" s="389" t="s">
        <v>9</v>
      </c>
    </row>
    <row r="36" spans="2:7" ht="15.75" thickTop="1" x14ac:dyDescent="0.25">
      <c r="B36" s="403" t="s">
        <v>107</v>
      </c>
      <c r="C36" s="356" t="s">
        <v>22</v>
      </c>
      <c r="D36" s="394">
        <v>32.53</v>
      </c>
      <c r="E36" s="390">
        <v>7.0000000000000007E-2</v>
      </c>
      <c r="F36" s="363">
        <v>101.57</v>
      </c>
      <c r="G36" s="390">
        <f>D36/F36</f>
        <v>0.3202717337796594</v>
      </c>
    </row>
    <row r="37" spans="2:7" x14ac:dyDescent="0.25">
      <c r="B37" s="400" t="s">
        <v>108</v>
      </c>
      <c r="C37" s="358" t="s">
        <v>23</v>
      </c>
      <c r="D37" s="394">
        <v>4.1500000000000004</v>
      </c>
      <c r="E37" s="390">
        <v>0.01</v>
      </c>
      <c r="F37" s="363">
        <v>49.34</v>
      </c>
      <c r="G37" s="390">
        <f t="shared" ref="G37:G54" si="1">D37/F37</f>
        <v>8.4110255370895823E-2</v>
      </c>
    </row>
    <row r="38" spans="2:7" x14ac:dyDescent="0.25">
      <c r="B38" s="400" t="s">
        <v>109</v>
      </c>
      <c r="C38" s="358" t="s">
        <v>24</v>
      </c>
      <c r="D38" s="394">
        <v>179.15</v>
      </c>
      <c r="E38" s="390">
        <v>0.37</v>
      </c>
      <c r="F38" s="363">
        <v>454.34893</v>
      </c>
      <c r="G38" s="390">
        <f t="shared" si="1"/>
        <v>0.39430047738860091</v>
      </c>
    </row>
    <row r="39" spans="2:7" x14ac:dyDescent="0.25">
      <c r="B39" s="400" t="s">
        <v>110</v>
      </c>
      <c r="C39" s="358" t="s">
        <v>25</v>
      </c>
      <c r="D39" s="394">
        <v>8.68</v>
      </c>
      <c r="E39" s="390">
        <v>0.02</v>
      </c>
      <c r="F39" s="363">
        <v>20.79</v>
      </c>
      <c r="G39" s="390">
        <f t="shared" si="1"/>
        <v>0.4175084175084175</v>
      </c>
    </row>
    <row r="40" spans="2:7" x14ac:dyDescent="0.25">
      <c r="B40" s="400" t="s">
        <v>111</v>
      </c>
      <c r="C40" s="358" t="s">
        <v>26</v>
      </c>
      <c r="D40" s="394">
        <v>0.23</v>
      </c>
      <c r="E40" s="390">
        <v>0</v>
      </c>
      <c r="F40" s="363">
        <v>11.34</v>
      </c>
      <c r="G40" s="390">
        <f t="shared" si="1"/>
        <v>2.0282186948853618E-2</v>
      </c>
    </row>
    <row r="41" spans="2:7" x14ac:dyDescent="0.25">
      <c r="B41" s="400" t="s">
        <v>112</v>
      </c>
      <c r="C41" s="358" t="s">
        <v>27</v>
      </c>
      <c r="D41" s="394">
        <v>1.9</v>
      </c>
      <c r="E41" s="390">
        <v>0</v>
      </c>
      <c r="F41" s="363">
        <v>10.99</v>
      </c>
      <c r="G41" s="390">
        <f t="shared" si="1"/>
        <v>0.17288444040036396</v>
      </c>
    </row>
    <row r="42" spans="2:7" x14ac:dyDescent="0.25">
      <c r="B42" s="400" t="s">
        <v>113</v>
      </c>
      <c r="C42" s="358" t="s">
        <v>28</v>
      </c>
      <c r="D42" s="394">
        <v>44.61</v>
      </c>
      <c r="E42" s="390">
        <v>0.09</v>
      </c>
      <c r="F42" s="363">
        <v>88.68</v>
      </c>
      <c r="G42" s="390">
        <f t="shared" si="1"/>
        <v>0.50304465493910688</v>
      </c>
    </row>
    <row r="43" spans="2:7" x14ac:dyDescent="0.25">
      <c r="B43" s="400" t="s">
        <v>114</v>
      </c>
      <c r="C43" s="358" t="s">
        <v>29</v>
      </c>
      <c r="D43" s="394">
        <v>1.33</v>
      </c>
      <c r="E43" s="390">
        <v>0</v>
      </c>
      <c r="F43" s="363">
        <v>11.28</v>
      </c>
      <c r="G43" s="390">
        <f t="shared" si="1"/>
        <v>0.11790780141843973</v>
      </c>
    </row>
    <row r="44" spans="2:7" x14ac:dyDescent="0.25">
      <c r="B44" s="400" t="s">
        <v>78</v>
      </c>
      <c r="C44" s="358" t="s">
        <v>30</v>
      </c>
      <c r="D44" s="394">
        <v>0</v>
      </c>
      <c r="E44" s="390">
        <v>0</v>
      </c>
      <c r="F44" s="363">
        <v>1</v>
      </c>
      <c r="G44" s="390">
        <f t="shared" si="1"/>
        <v>0</v>
      </c>
    </row>
    <row r="45" spans="2:7" x14ac:dyDescent="0.25">
      <c r="B45" s="400" t="s">
        <v>115</v>
      </c>
      <c r="C45" s="358" t="s">
        <v>31</v>
      </c>
      <c r="D45" s="394">
        <v>60.63</v>
      </c>
      <c r="E45" s="390">
        <v>0.13</v>
      </c>
      <c r="F45" s="363">
        <v>215.18</v>
      </c>
      <c r="G45" s="390">
        <f t="shared" si="1"/>
        <v>0.28176410447067574</v>
      </c>
    </row>
    <row r="46" spans="2:7" x14ac:dyDescent="0.25">
      <c r="B46" s="400" t="s">
        <v>116</v>
      </c>
      <c r="C46" s="358" t="s">
        <v>32</v>
      </c>
      <c r="D46" s="394">
        <v>14.85</v>
      </c>
      <c r="E46" s="390">
        <v>0.03</v>
      </c>
      <c r="F46" s="363">
        <v>53.71</v>
      </c>
      <c r="G46" s="390">
        <f t="shared" si="1"/>
        <v>0.27648482591696144</v>
      </c>
    </row>
    <row r="47" spans="2:7" x14ac:dyDescent="0.25">
      <c r="B47" s="400" t="s">
        <v>117</v>
      </c>
      <c r="C47" s="358" t="s">
        <v>33</v>
      </c>
      <c r="D47" s="394">
        <v>0</v>
      </c>
      <c r="E47" s="390">
        <v>0</v>
      </c>
      <c r="F47" s="363">
        <v>1.34</v>
      </c>
      <c r="G47" s="390">
        <f t="shared" si="1"/>
        <v>0</v>
      </c>
    </row>
    <row r="48" spans="2:7" x14ac:dyDescent="0.25">
      <c r="B48" s="400" t="s">
        <v>118</v>
      </c>
      <c r="C48" s="358" t="s">
        <v>34</v>
      </c>
      <c r="D48" s="394">
        <v>122.75</v>
      </c>
      <c r="E48" s="390">
        <v>0.26</v>
      </c>
      <c r="F48" s="363">
        <v>392.86500000000001</v>
      </c>
      <c r="G48" s="390">
        <f t="shared" si="1"/>
        <v>0.31244829648861566</v>
      </c>
    </row>
    <row r="49" spans="2:7" x14ac:dyDescent="0.25">
      <c r="B49" s="400" t="s">
        <v>119</v>
      </c>
      <c r="C49" s="358" t="s">
        <v>35</v>
      </c>
      <c r="D49" s="394">
        <v>1.25</v>
      </c>
      <c r="E49" s="390">
        <v>0</v>
      </c>
      <c r="F49" s="363">
        <v>4.08</v>
      </c>
      <c r="G49" s="390">
        <f t="shared" si="1"/>
        <v>0.30637254901960786</v>
      </c>
    </row>
    <row r="50" spans="2:7" x14ac:dyDescent="0.25">
      <c r="B50" s="400" t="s">
        <v>120</v>
      </c>
      <c r="C50" s="358" t="s">
        <v>36</v>
      </c>
      <c r="D50" s="394">
        <v>0</v>
      </c>
      <c r="E50" s="390">
        <v>0</v>
      </c>
      <c r="F50" s="363">
        <v>0</v>
      </c>
      <c r="G50" s="390" t="s">
        <v>130</v>
      </c>
    </row>
    <row r="51" spans="2:7" x14ac:dyDescent="0.25">
      <c r="B51" s="400" t="s">
        <v>121</v>
      </c>
      <c r="C51" s="358" t="s">
        <v>37</v>
      </c>
      <c r="D51" s="394">
        <v>0</v>
      </c>
      <c r="E51" s="390">
        <v>0</v>
      </c>
      <c r="F51" s="363">
        <v>0</v>
      </c>
      <c r="G51" s="390" t="s">
        <v>130</v>
      </c>
    </row>
    <row r="52" spans="2:7" x14ac:dyDescent="0.25">
      <c r="B52" s="400" t="s">
        <v>122</v>
      </c>
      <c r="C52" s="358" t="s">
        <v>38</v>
      </c>
      <c r="D52" s="394">
        <v>4.43</v>
      </c>
      <c r="E52" s="390">
        <v>0.01</v>
      </c>
      <c r="F52" s="363">
        <v>14.07</v>
      </c>
      <c r="G52" s="390">
        <f t="shared" si="1"/>
        <v>0.31485429992892677</v>
      </c>
    </row>
    <row r="53" spans="2:7" x14ac:dyDescent="0.25">
      <c r="B53" s="400" t="s">
        <v>123</v>
      </c>
      <c r="C53" s="358" t="s">
        <v>39</v>
      </c>
      <c r="D53" s="394">
        <v>0</v>
      </c>
      <c r="E53" s="390">
        <v>0</v>
      </c>
      <c r="F53" s="363">
        <v>1.33</v>
      </c>
      <c r="G53" s="390">
        <f t="shared" si="1"/>
        <v>0</v>
      </c>
    </row>
    <row r="54" spans="2:7" x14ac:dyDescent="0.25">
      <c r="B54" s="401" t="s">
        <v>124</v>
      </c>
      <c r="C54" s="360" t="s">
        <v>40</v>
      </c>
      <c r="D54" s="394">
        <v>3.09</v>
      </c>
      <c r="E54" s="390">
        <v>0.01</v>
      </c>
      <c r="F54" s="363">
        <v>16.16</v>
      </c>
      <c r="G54" s="390">
        <f t="shared" si="1"/>
        <v>0.19121287128712872</v>
      </c>
    </row>
    <row r="55" spans="2:7" x14ac:dyDescent="0.25">
      <c r="B55" s="401"/>
      <c r="C55" s="360" t="s">
        <v>8</v>
      </c>
      <c r="D55" s="395">
        <v>479.58</v>
      </c>
      <c r="E55" s="391">
        <v>1</v>
      </c>
      <c r="F55" s="372">
        <v>1448.07393</v>
      </c>
      <c r="G55" s="391">
        <f>D55/F55</f>
        <v>0.33118474828146377</v>
      </c>
    </row>
    <row r="56" spans="2:7" x14ac:dyDescent="0.25">
      <c r="B56" s="35"/>
      <c r="C56" s="160" t="s">
        <v>41</v>
      </c>
      <c r="D56" s="35"/>
      <c r="E56" s="35"/>
      <c r="F56" s="374"/>
      <c r="G56" s="35"/>
    </row>
    <row r="57" spans="2:7" x14ac:dyDescent="0.25">
      <c r="B57" s="35"/>
      <c r="C57" s="160" t="s">
        <v>42</v>
      </c>
      <c r="D57" s="35"/>
      <c r="E57" s="35"/>
      <c r="F57" s="374"/>
      <c r="G57" s="35"/>
    </row>
    <row r="58" spans="2:7" s="85" customFormat="1" x14ac:dyDescent="0.25">
      <c r="B58" s="35"/>
      <c r="C58" s="160" t="s">
        <v>326</v>
      </c>
      <c r="D58" s="35"/>
      <c r="E58" s="35"/>
      <c r="F58" s="374"/>
      <c r="G58" s="35"/>
    </row>
  </sheetData>
  <sheetProtection password="C69F" sheet="1" objects="1" scenarios="1"/>
  <mergeCells count="6">
    <mergeCell ref="F7:G7"/>
    <mergeCell ref="D7:E7"/>
    <mergeCell ref="D34:E34"/>
    <mergeCell ref="F34:G34"/>
    <mergeCell ref="B6:G6"/>
    <mergeCell ref="B33:G33"/>
  </mergeCells>
  <hyperlinks>
    <hyperlink ref="A1" location="ÍNDICE!A1" display="ÍNDICE"/>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O107"/>
  <sheetViews>
    <sheetView zoomScaleNormal="100" workbookViewId="0">
      <selection activeCell="O9" sqref="O9"/>
    </sheetView>
  </sheetViews>
  <sheetFormatPr baseColWidth="10" defaultRowHeight="15" x14ac:dyDescent="0.25"/>
  <cols>
    <col min="1" max="1" width="11.42578125" style="409"/>
    <col min="2" max="2" width="18" style="409" customWidth="1"/>
    <col min="3" max="3" width="14" style="409" bestFit="1" customWidth="1"/>
    <col min="4" max="4" width="12.140625" style="409" customWidth="1"/>
    <col min="5" max="5" width="27.85546875" style="409" bestFit="1" customWidth="1"/>
    <col min="6" max="6" width="12.140625" style="409" customWidth="1"/>
    <col min="7" max="7" width="26" style="409" customWidth="1"/>
    <col min="8" max="8" width="12.140625" style="409" customWidth="1"/>
    <col min="9" max="9" width="16.140625" style="409" customWidth="1"/>
    <col min="10" max="10" width="12.140625" style="409" customWidth="1"/>
    <col min="11" max="11" width="11.42578125" style="409"/>
    <col min="12" max="12" width="12.140625" style="409" customWidth="1"/>
    <col min="13" max="13" width="13.5703125" style="409" customWidth="1"/>
    <col min="14" max="14" width="12.140625" style="409" customWidth="1"/>
    <col min="15" max="16384" width="11.42578125" style="409"/>
  </cols>
  <sheetData>
    <row r="1" spans="1:10" x14ac:dyDescent="0.25">
      <c r="A1" s="386" t="s">
        <v>161</v>
      </c>
    </row>
    <row r="2" spans="1:10" x14ac:dyDescent="0.25">
      <c r="A2" s="353" t="s">
        <v>662</v>
      </c>
    </row>
    <row r="4" spans="1:10" x14ac:dyDescent="0.25">
      <c r="A4" s="385" t="s">
        <v>105</v>
      </c>
      <c r="B4" s="409" t="s">
        <v>663</v>
      </c>
    </row>
    <row r="5" spans="1:10" x14ac:dyDescent="0.25">
      <c r="B5" s="516"/>
      <c r="C5" s="516"/>
      <c r="D5" s="516"/>
      <c r="E5" s="516"/>
      <c r="F5" s="516"/>
      <c r="G5" s="516"/>
      <c r="H5" s="516"/>
      <c r="I5" s="516"/>
      <c r="J5" s="406"/>
    </row>
    <row r="6" spans="1:10" x14ac:dyDescent="0.25">
      <c r="B6" s="473" t="s">
        <v>702</v>
      </c>
      <c r="C6" s="474"/>
      <c r="D6" s="474"/>
      <c r="E6" s="474"/>
      <c r="F6" s="474"/>
      <c r="G6" s="474"/>
      <c r="H6" s="474"/>
      <c r="I6" s="474"/>
      <c r="J6" s="475"/>
    </row>
    <row r="7" spans="1:10" ht="15.75" thickBot="1" x14ac:dyDescent="0.3">
      <c r="B7" s="399"/>
      <c r="C7" s="392" t="s">
        <v>125</v>
      </c>
      <c r="D7" s="393" t="s">
        <v>637</v>
      </c>
      <c r="E7" s="361" t="s">
        <v>126</v>
      </c>
      <c r="F7" s="361" t="s">
        <v>637</v>
      </c>
      <c r="G7" s="392" t="s">
        <v>127</v>
      </c>
      <c r="H7" s="393" t="s">
        <v>637</v>
      </c>
      <c r="I7" s="361" t="s">
        <v>128</v>
      </c>
      <c r="J7" s="389" t="s">
        <v>637</v>
      </c>
    </row>
    <row r="8" spans="1:10" ht="15.75" thickTop="1" x14ac:dyDescent="0.25">
      <c r="B8" s="410">
        <v>2013</v>
      </c>
      <c r="C8" s="394"/>
      <c r="D8" s="339"/>
      <c r="E8" s="363"/>
      <c r="F8" s="363"/>
      <c r="G8" s="394"/>
      <c r="H8" s="339"/>
      <c r="I8" s="384"/>
      <c r="J8" s="397"/>
    </row>
    <row r="9" spans="1:10" x14ac:dyDescent="0.25">
      <c r="B9" s="410" t="s">
        <v>5</v>
      </c>
      <c r="C9" s="394">
        <v>194.25</v>
      </c>
      <c r="D9" s="390">
        <v>0.44382754129823837</v>
      </c>
      <c r="E9" s="363">
        <v>60.88</v>
      </c>
      <c r="F9" s="390">
        <v>0.43119201076563496</v>
      </c>
      <c r="G9" s="394">
        <v>51.9</v>
      </c>
      <c r="H9" s="390">
        <v>0.4724194429273621</v>
      </c>
      <c r="I9" s="384">
        <v>307.02999999999997</v>
      </c>
      <c r="J9" s="414">
        <v>0.44579800209083509</v>
      </c>
    </row>
    <row r="10" spans="1:10" x14ac:dyDescent="0.25">
      <c r="B10" s="410" t="s">
        <v>53</v>
      </c>
      <c r="C10" s="394">
        <v>1097.4100000000001</v>
      </c>
      <c r="D10" s="390">
        <v>0.33550191840291049</v>
      </c>
      <c r="E10" s="363">
        <v>1241.93</v>
      </c>
      <c r="F10" s="390">
        <v>0.5065132630754674</v>
      </c>
      <c r="G10" s="394">
        <v>551.6</v>
      </c>
      <c r="H10" s="390">
        <v>0.57096129760167269</v>
      </c>
      <c r="I10" s="384">
        <v>2890.94</v>
      </c>
      <c r="J10" s="414">
        <v>0.43219573745395401</v>
      </c>
    </row>
    <row r="11" spans="1:10" x14ac:dyDescent="0.25">
      <c r="B11" s="410" t="s">
        <v>6</v>
      </c>
      <c r="C11" s="394">
        <v>286</v>
      </c>
      <c r="D11" s="390">
        <v>0.38918448160899205</v>
      </c>
      <c r="E11" s="363">
        <v>223.67</v>
      </c>
      <c r="F11" s="390">
        <v>0.52868319663412677</v>
      </c>
      <c r="G11" s="394">
        <v>133.47999999999999</v>
      </c>
      <c r="H11" s="390">
        <v>0.37625436915097527</v>
      </c>
      <c r="I11" s="384">
        <v>643.15</v>
      </c>
      <c r="J11" s="414">
        <v>0.42516692007668405</v>
      </c>
    </row>
    <row r="12" spans="1:10" x14ac:dyDescent="0.25">
      <c r="B12" s="410" t="s">
        <v>7</v>
      </c>
      <c r="C12" s="394">
        <v>479.55</v>
      </c>
      <c r="D12" s="390">
        <v>0.33117407788512671</v>
      </c>
      <c r="E12" s="363">
        <v>497.68</v>
      </c>
      <c r="F12" s="390">
        <v>0.35209304628968013</v>
      </c>
      <c r="G12" s="394">
        <v>398.57</v>
      </c>
      <c r="H12" s="390">
        <v>0.36520488198211409</v>
      </c>
      <c r="I12" s="384">
        <v>1375.8</v>
      </c>
      <c r="J12" s="414">
        <v>0.34805002934569224</v>
      </c>
    </row>
    <row r="13" spans="1:10" x14ac:dyDescent="0.25">
      <c r="B13" s="411" t="s">
        <v>8</v>
      </c>
      <c r="C13" s="344">
        <v>2057.21</v>
      </c>
      <c r="D13" s="343">
        <v>0.34614595088156974</v>
      </c>
      <c r="E13" s="365">
        <v>2024.1600000000003</v>
      </c>
      <c r="F13" s="343">
        <v>0.42012424233828544</v>
      </c>
      <c r="G13" s="344">
        <v>1135.55</v>
      </c>
      <c r="H13" s="343">
        <v>0.44393780843946412</v>
      </c>
      <c r="I13" s="384">
        <v>5216.92</v>
      </c>
      <c r="J13" s="343">
        <v>0.39168732205995999</v>
      </c>
    </row>
    <row r="14" spans="1:10" x14ac:dyDescent="0.25">
      <c r="B14" s="410">
        <v>2012</v>
      </c>
      <c r="C14" s="394"/>
      <c r="D14" s="390"/>
      <c r="E14" s="363"/>
      <c r="F14" s="359"/>
      <c r="G14" s="394"/>
      <c r="H14" s="412"/>
      <c r="I14" s="416"/>
      <c r="J14" s="417"/>
    </row>
    <row r="15" spans="1:10" x14ac:dyDescent="0.25">
      <c r="B15" s="410" t="s">
        <v>5</v>
      </c>
      <c r="C15" s="394">
        <v>166.29</v>
      </c>
      <c r="D15" s="390">
        <v>0.41139506692066008</v>
      </c>
      <c r="E15" s="363">
        <v>48.31</v>
      </c>
      <c r="F15" s="390">
        <v>0.40021539226244723</v>
      </c>
      <c r="G15" s="394">
        <v>36.61</v>
      </c>
      <c r="H15" s="390">
        <v>0.44859698566352163</v>
      </c>
      <c r="I15" s="396">
        <v>252.02161045918308</v>
      </c>
      <c r="J15" s="414">
        <v>0.41551384178718792</v>
      </c>
    </row>
    <row r="16" spans="1:10" x14ac:dyDescent="0.25">
      <c r="B16" s="410" t="s">
        <v>53</v>
      </c>
      <c r="C16" s="394">
        <v>1146.83</v>
      </c>
      <c r="D16" s="390">
        <v>0.32202204788085381</v>
      </c>
      <c r="E16" s="363">
        <v>1091.8</v>
      </c>
      <c r="F16" s="390">
        <v>0.44747735562932905</v>
      </c>
      <c r="G16" s="394">
        <v>414.03</v>
      </c>
      <c r="H16" s="390">
        <v>0.50623578607585651</v>
      </c>
      <c r="I16" s="396">
        <v>2653.4294994035099</v>
      </c>
      <c r="J16" s="414">
        <v>0.38911725878833131</v>
      </c>
    </row>
    <row r="17" spans="2:10" x14ac:dyDescent="0.25">
      <c r="B17" s="410" t="s">
        <v>6</v>
      </c>
      <c r="C17" s="394">
        <v>295.17</v>
      </c>
      <c r="D17" s="390">
        <v>0.39988890845785974</v>
      </c>
      <c r="E17" s="363">
        <v>437.8</v>
      </c>
      <c r="F17" s="390">
        <v>0.51732287186274051</v>
      </c>
      <c r="G17" s="394">
        <v>159.91</v>
      </c>
      <c r="H17" s="390">
        <v>0.40016516103200617</v>
      </c>
      <c r="I17" s="396">
        <v>893.79721178032048</v>
      </c>
      <c r="J17" s="414">
        <v>0.45049808559405674</v>
      </c>
    </row>
    <row r="18" spans="2:10" x14ac:dyDescent="0.25">
      <c r="B18" s="410" t="s">
        <v>7</v>
      </c>
      <c r="C18" s="394">
        <v>544.21</v>
      </c>
      <c r="D18" s="390">
        <v>0.26843681097798583</v>
      </c>
      <c r="E18" s="363">
        <v>537.84</v>
      </c>
      <c r="F18" s="390">
        <v>0.32039459575380658</v>
      </c>
      <c r="G18" s="394">
        <v>420.06</v>
      </c>
      <c r="H18" s="390">
        <v>0.4075719941007529</v>
      </c>
      <c r="I18" s="396">
        <v>1502.6988314067319</v>
      </c>
      <c r="J18" s="414">
        <v>0.31724928618469417</v>
      </c>
    </row>
    <row r="19" spans="2:10" x14ac:dyDescent="0.25">
      <c r="B19" s="411" t="s">
        <v>8</v>
      </c>
      <c r="C19" s="344">
        <v>2152.5</v>
      </c>
      <c r="D19" s="343">
        <v>0.3166367804695786</v>
      </c>
      <c r="E19" s="365">
        <v>2115.75</v>
      </c>
      <c r="F19" s="343">
        <v>0.39439321324915133</v>
      </c>
      <c r="G19" s="344">
        <v>1030.6099999999999</v>
      </c>
      <c r="H19" s="343">
        <v>0.41746735150199288</v>
      </c>
      <c r="I19" s="344">
        <v>5301.9471530497458</v>
      </c>
      <c r="J19" s="343">
        <v>0.36237020312957469</v>
      </c>
    </row>
    <row r="20" spans="2:10" x14ac:dyDescent="0.25">
      <c r="B20" s="410">
        <v>2011</v>
      </c>
      <c r="C20" s="394"/>
      <c r="D20" s="390"/>
      <c r="E20" s="363"/>
      <c r="F20" s="359"/>
      <c r="G20" s="394"/>
      <c r="H20" s="412"/>
      <c r="I20" s="416"/>
      <c r="J20" s="417"/>
    </row>
    <row r="21" spans="2:10" x14ac:dyDescent="0.25">
      <c r="B21" s="410" t="s">
        <v>5</v>
      </c>
      <c r="C21" s="394">
        <v>133.77000000000001</v>
      </c>
      <c r="D21" s="390">
        <v>0.39740352336531892</v>
      </c>
      <c r="E21" s="363">
        <v>36.35</v>
      </c>
      <c r="F21" s="390">
        <v>0.39455117768370784</v>
      </c>
      <c r="G21" s="394">
        <v>33.880000000000003</v>
      </c>
      <c r="H21" s="390">
        <v>0.45041212443499073</v>
      </c>
      <c r="I21" s="396">
        <v>204.79195470104901</v>
      </c>
      <c r="J21" s="414">
        <v>0.40636549468419914</v>
      </c>
    </row>
    <row r="22" spans="2:10" x14ac:dyDescent="0.25">
      <c r="B22" s="410" t="s">
        <v>53</v>
      </c>
      <c r="C22" s="394">
        <v>1059.1199999999999</v>
      </c>
      <c r="D22" s="390">
        <v>0.32148125663985427</v>
      </c>
      <c r="E22" s="363">
        <v>975.16</v>
      </c>
      <c r="F22" s="390">
        <v>0.45357122923217175</v>
      </c>
      <c r="G22" s="394">
        <v>403.61</v>
      </c>
      <c r="H22" s="390">
        <v>0.51857229124641857</v>
      </c>
      <c r="I22" s="396">
        <v>2438.6650524858719</v>
      </c>
      <c r="J22" s="414">
        <v>0.39189381135505119</v>
      </c>
    </row>
    <row r="23" spans="2:10" x14ac:dyDescent="0.25">
      <c r="B23" s="410" t="s">
        <v>6</v>
      </c>
      <c r="C23" s="394">
        <v>221.02</v>
      </c>
      <c r="D23" s="390">
        <v>0.35036380641377235</v>
      </c>
      <c r="E23" s="363">
        <v>334.38</v>
      </c>
      <c r="F23" s="390">
        <v>0.48003100864222342</v>
      </c>
      <c r="G23" s="394">
        <v>124.27</v>
      </c>
      <c r="H23" s="390">
        <v>0.32082096295340129</v>
      </c>
      <c r="I23" s="396">
        <v>680.50039481505598</v>
      </c>
      <c r="J23" s="414">
        <v>0.39684876881607684</v>
      </c>
    </row>
    <row r="24" spans="2:10" x14ac:dyDescent="0.25">
      <c r="B24" s="410" t="s">
        <v>7</v>
      </c>
      <c r="C24" s="394">
        <v>467.3</v>
      </c>
      <c r="D24" s="390">
        <v>0.26665373246750285</v>
      </c>
      <c r="E24" s="363">
        <v>450.33</v>
      </c>
      <c r="F24" s="390">
        <v>0.316877176934173</v>
      </c>
      <c r="G24" s="394">
        <v>401.36</v>
      </c>
      <c r="H24" s="390">
        <v>0.41508005617687027</v>
      </c>
      <c r="I24" s="396">
        <v>1319.5735309094016</v>
      </c>
      <c r="J24" s="414">
        <v>0.31869476729922297</v>
      </c>
    </row>
    <row r="25" spans="2:10" x14ac:dyDescent="0.25">
      <c r="B25" s="411" t="s">
        <v>8</v>
      </c>
      <c r="C25" s="344">
        <v>1881.2099999999998</v>
      </c>
      <c r="D25" s="343">
        <v>0.30949098446959722</v>
      </c>
      <c r="E25" s="365">
        <v>1796.2199999999998</v>
      </c>
      <c r="F25" s="343">
        <v>0.38796756677365424</v>
      </c>
      <c r="G25" s="344">
        <v>963.12</v>
      </c>
      <c r="H25" s="343">
        <v>0.41091787530303014</v>
      </c>
      <c r="I25" s="344">
        <v>4643.5309329113788</v>
      </c>
      <c r="J25" s="343">
        <v>0.35577034687982084</v>
      </c>
    </row>
    <row r="26" spans="2:10" x14ac:dyDescent="0.25">
      <c r="B26" s="410">
        <v>2010</v>
      </c>
      <c r="C26" s="394"/>
      <c r="D26" s="390"/>
      <c r="E26" s="363"/>
      <c r="F26" s="359"/>
      <c r="G26" s="394"/>
      <c r="H26" s="412"/>
      <c r="I26" s="363"/>
      <c r="J26" s="415"/>
    </row>
    <row r="27" spans="2:10" x14ac:dyDescent="0.25">
      <c r="B27" s="410" t="s">
        <v>5</v>
      </c>
      <c r="C27" s="418">
        <v>112.2</v>
      </c>
      <c r="D27" s="413">
        <v>0.3844045498149925</v>
      </c>
      <c r="E27" s="419">
        <v>26.41</v>
      </c>
      <c r="F27" s="413">
        <v>0.32564734895191122</v>
      </c>
      <c r="G27" s="418">
        <v>20.010000000000002</v>
      </c>
      <c r="H27" s="413">
        <v>0.65094339622641517</v>
      </c>
      <c r="I27" s="384">
        <v>158.62</v>
      </c>
      <c r="J27" s="414">
        <v>0.39465483973735976</v>
      </c>
    </row>
    <row r="28" spans="2:10" x14ac:dyDescent="0.25">
      <c r="B28" s="410" t="s">
        <v>53</v>
      </c>
      <c r="C28" s="418">
        <v>1038.71</v>
      </c>
      <c r="D28" s="413">
        <v>0.31726992272213567</v>
      </c>
      <c r="E28" s="419">
        <v>941.98</v>
      </c>
      <c r="F28" s="413">
        <v>0.44121049747305613</v>
      </c>
      <c r="G28" s="418">
        <v>430.72</v>
      </c>
      <c r="H28" s="413">
        <v>0.59458862506902266</v>
      </c>
      <c r="I28" s="384">
        <v>2411.41</v>
      </c>
      <c r="J28" s="414">
        <v>0.39329111788619081</v>
      </c>
    </row>
    <row r="29" spans="2:10" x14ac:dyDescent="0.25">
      <c r="B29" s="410" t="s">
        <v>6</v>
      </c>
      <c r="C29" s="418">
        <v>200.02</v>
      </c>
      <c r="D29" s="413">
        <v>0.34708219819882352</v>
      </c>
      <c r="E29" s="419">
        <v>238.86</v>
      </c>
      <c r="F29" s="413">
        <v>0.45798101811906822</v>
      </c>
      <c r="G29" s="418">
        <v>129.97999999999999</v>
      </c>
      <c r="H29" s="413">
        <v>0.3323531667902529</v>
      </c>
      <c r="I29" s="384">
        <v>568.86</v>
      </c>
      <c r="J29" s="414">
        <v>0.38260029901762871</v>
      </c>
    </row>
    <row r="30" spans="2:10" x14ac:dyDescent="0.25">
      <c r="B30" s="410" t="s">
        <v>7</v>
      </c>
      <c r="C30" s="418">
        <v>319.52999999999997</v>
      </c>
      <c r="D30" s="413">
        <v>0.24624881511109056</v>
      </c>
      <c r="E30" s="419">
        <v>383.37</v>
      </c>
      <c r="F30" s="413">
        <v>0.32720801611416472</v>
      </c>
      <c r="G30" s="418">
        <v>360.32</v>
      </c>
      <c r="H30" s="413">
        <v>0.36181429303021478</v>
      </c>
      <c r="I30" s="384">
        <v>1063.22</v>
      </c>
      <c r="J30" s="414">
        <v>0.30700223855912528</v>
      </c>
    </row>
    <row r="31" spans="2:10" x14ac:dyDescent="0.25">
      <c r="B31" s="411" t="s">
        <v>8</v>
      </c>
      <c r="C31" s="344">
        <v>1670.46</v>
      </c>
      <c r="D31" s="343">
        <v>0.3070890460065519</v>
      </c>
      <c r="E31" s="365">
        <v>1590.62</v>
      </c>
      <c r="F31" s="343">
        <v>0.40688310891008062</v>
      </c>
      <c r="G31" s="344">
        <v>941.03</v>
      </c>
      <c r="H31" s="343">
        <v>0.43930255356892767</v>
      </c>
      <c r="I31" s="344">
        <v>4202.1099999999997</v>
      </c>
      <c r="J31" s="343">
        <v>0.36593354930158678</v>
      </c>
    </row>
    <row r="32" spans="2:10" x14ac:dyDescent="0.25">
      <c r="B32" s="410">
        <v>2009</v>
      </c>
      <c r="C32" s="394"/>
      <c r="D32" s="390"/>
      <c r="E32" s="363"/>
      <c r="F32" s="359"/>
      <c r="G32" s="394"/>
      <c r="H32" s="412"/>
      <c r="I32" s="363"/>
      <c r="J32" s="415"/>
    </row>
    <row r="33" spans="2:14" x14ac:dyDescent="0.25">
      <c r="B33" s="410" t="s">
        <v>5</v>
      </c>
      <c r="C33" s="418">
        <v>107.64</v>
      </c>
      <c r="D33" s="413">
        <v>0.4006401905683552</v>
      </c>
      <c r="E33" s="419">
        <v>30.33</v>
      </c>
      <c r="F33" s="413">
        <v>0.38242340184087753</v>
      </c>
      <c r="G33" s="418">
        <v>17.29</v>
      </c>
      <c r="H33" s="413">
        <v>0.63194444444444442</v>
      </c>
      <c r="I33" s="384">
        <v>156.71866455729281</v>
      </c>
      <c r="J33" s="414">
        <v>0.41573790054992588</v>
      </c>
    </row>
    <row r="34" spans="2:14" x14ac:dyDescent="0.25">
      <c r="B34" s="410" t="s">
        <v>53</v>
      </c>
      <c r="C34" s="418">
        <v>961.35</v>
      </c>
      <c r="D34" s="413">
        <v>0.31968276137270552</v>
      </c>
      <c r="E34" s="419">
        <v>847.53</v>
      </c>
      <c r="F34" s="413">
        <v>0.42974272125262397</v>
      </c>
      <c r="G34" s="418">
        <v>392.68</v>
      </c>
      <c r="H34" s="413">
        <v>0.59652427538433495</v>
      </c>
      <c r="I34" s="384">
        <v>2203.1008977480037</v>
      </c>
      <c r="J34" s="414">
        <v>0.39064246965631577</v>
      </c>
    </row>
    <row r="35" spans="2:14" x14ac:dyDescent="0.25">
      <c r="B35" s="410" t="s">
        <v>6</v>
      </c>
      <c r="C35" s="418">
        <v>193.29</v>
      </c>
      <c r="D35" s="413">
        <v>0.33936127253893283</v>
      </c>
      <c r="E35" s="419">
        <v>218.36</v>
      </c>
      <c r="F35" s="413">
        <v>0.4563045931374598</v>
      </c>
      <c r="G35" s="418">
        <v>131.35</v>
      </c>
      <c r="H35" s="413">
        <v>0.3098315799405576</v>
      </c>
      <c r="I35" s="384">
        <v>544.52267501224628</v>
      </c>
      <c r="J35" s="414">
        <v>0.369413855416376</v>
      </c>
    </row>
    <row r="36" spans="2:14" x14ac:dyDescent="0.25">
      <c r="B36" s="410" t="s">
        <v>7</v>
      </c>
      <c r="C36" s="418">
        <v>263.52</v>
      </c>
      <c r="D36" s="413">
        <v>0.26006118622323104</v>
      </c>
      <c r="E36" s="419">
        <v>333.43</v>
      </c>
      <c r="F36" s="413">
        <v>0.30936166264613102</v>
      </c>
      <c r="G36" s="418">
        <v>316.07</v>
      </c>
      <c r="H36" s="413">
        <v>0.37021376281112739</v>
      </c>
      <c r="I36" s="384">
        <v>914.1069209820912</v>
      </c>
      <c r="J36" s="414">
        <v>0.31023292284797849</v>
      </c>
    </row>
    <row r="37" spans="2:14" x14ac:dyDescent="0.25">
      <c r="B37" s="411" t="s">
        <v>8</v>
      </c>
      <c r="C37" s="344">
        <v>1525.8</v>
      </c>
      <c r="D37" s="343">
        <v>0.31403203299620891</v>
      </c>
      <c r="E37" s="365">
        <v>1429.65</v>
      </c>
      <c r="F37" s="343">
        <v>0.39626312769725852</v>
      </c>
      <c r="G37" s="344">
        <v>857.3900000000001</v>
      </c>
      <c r="H37" s="343">
        <v>0.43670192988443113</v>
      </c>
      <c r="I37" s="365">
        <v>3818.4491582996338</v>
      </c>
      <c r="J37" s="343">
        <v>0.36584603666282317</v>
      </c>
    </row>
    <row r="38" spans="2:14" x14ac:dyDescent="0.25">
      <c r="B38" s="19" t="s">
        <v>664</v>
      </c>
      <c r="E38" s="346"/>
    </row>
    <row r="41" spans="2:14" x14ac:dyDescent="0.25">
      <c r="B41" s="473" t="s">
        <v>703</v>
      </c>
      <c r="C41" s="474"/>
      <c r="D41" s="474"/>
      <c r="E41" s="474"/>
      <c r="F41" s="474"/>
      <c r="G41" s="474"/>
      <c r="H41" s="474"/>
      <c r="I41" s="474"/>
      <c r="J41" s="474"/>
      <c r="K41" s="474"/>
      <c r="L41" s="474"/>
      <c r="M41" s="474"/>
      <c r="N41" s="475"/>
    </row>
    <row r="42" spans="2:14" ht="15.75" thickBot="1" x14ac:dyDescent="0.3">
      <c r="B42" s="399"/>
      <c r="C42" s="392" t="s">
        <v>69</v>
      </c>
      <c r="D42" s="393" t="s">
        <v>637</v>
      </c>
      <c r="E42" s="361" t="s">
        <v>70</v>
      </c>
      <c r="F42" s="361" t="s">
        <v>637</v>
      </c>
      <c r="G42" s="392" t="s">
        <v>71</v>
      </c>
      <c r="H42" s="393" t="s">
        <v>637</v>
      </c>
      <c r="I42" s="361" t="s">
        <v>72</v>
      </c>
      <c r="J42" s="361" t="s">
        <v>637</v>
      </c>
      <c r="K42" s="392" t="s">
        <v>73</v>
      </c>
      <c r="L42" s="393" t="s">
        <v>637</v>
      </c>
      <c r="M42" s="361" t="s">
        <v>128</v>
      </c>
      <c r="N42" s="389" t="s">
        <v>637</v>
      </c>
    </row>
    <row r="43" spans="2:14" ht="15.75" thickTop="1" x14ac:dyDescent="0.25">
      <c r="B43" s="410">
        <v>2013</v>
      </c>
      <c r="C43" s="394"/>
      <c r="D43" s="339"/>
      <c r="E43" s="363"/>
      <c r="F43" s="363"/>
      <c r="G43" s="394"/>
      <c r="H43" s="339"/>
      <c r="I43" s="363"/>
      <c r="J43" s="363"/>
      <c r="K43" s="394"/>
      <c r="L43" s="339"/>
      <c r="M43" s="384"/>
      <c r="N43" s="397"/>
    </row>
    <row r="44" spans="2:14" x14ac:dyDescent="0.25">
      <c r="B44" s="410" t="s">
        <v>5</v>
      </c>
      <c r="C44" s="394">
        <v>15.01</v>
      </c>
      <c r="D44" s="390">
        <v>0.25653734404375322</v>
      </c>
      <c r="E44" s="363">
        <v>79.510000000000005</v>
      </c>
      <c r="F44" s="390">
        <v>0.48564622526264356</v>
      </c>
      <c r="G44" s="394">
        <v>166.56</v>
      </c>
      <c r="H44" s="390">
        <v>0.46413643203477678</v>
      </c>
      <c r="I44" s="363">
        <v>28.4</v>
      </c>
      <c r="J44" s="390">
        <v>0.41058262252421568</v>
      </c>
      <c r="K44" s="394">
        <v>17.57</v>
      </c>
      <c r="L44" s="390">
        <v>0.4567195217052249</v>
      </c>
      <c r="M44" s="384">
        <v>307.05</v>
      </c>
      <c r="N44" s="414">
        <v>0.44582056829236422</v>
      </c>
    </row>
    <row r="45" spans="2:14" x14ac:dyDescent="0.25">
      <c r="B45" s="410" t="s">
        <v>53</v>
      </c>
      <c r="C45" s="394">
        <v>654.19000000000005</v>
      </c>
      <c r="D45" s="390">
        <v>0.29246822455393667</v>
      </c>
      <c r="E45" s="363">
        <v>367.93</v>
      </c>
      <c r="F45" s="390">
        <v>0.46237464498454267</v>
      </c>
      <c r="G45" s="394">
        <v>1185.6099999999999</v>
      </c>
      <c r="H45" s="390">
        <v>0.48058386231161476</v>
      </c>
      <c r="I45" s="363">
        <v>267.70999999999998</v>
      </c>
      <c r="J45" s="390">
        <v>0.58162422873033803</v>
      </c>
      <c r="K45" s="394">
        <v>415.59</v>
      </c>
      <c r="L45" s="390">
        <v>0.56975405116393851</v>
      </c>
      <c r="M45" s="384">
        <v>2891.03</v>
      </c>
      <c r="N45" s="414">
        <v>0.43219045483424906</v>
      </c>
    </row>
    <row r="46" spans="2:14" x14ac:dyDescent="0.25">
      <c r="B46" s="410" t="s">
        <v>6</v>
      </c>
      <c r="C46" s="394">
        <v>95.14</v>
      </c>
      <c r="D46" s="390">
        <v>0.34534828850411992</v>
      </c>
      <c r="E46" s="363">
        <v>69.84</v>
      </c>
      <c r="F46" s="390">
        <v>0.35063761421829504</v>
      </c>
      <c r="G46" s="394">
        <v>266.87</v>
      </c>
      <c r="H46" s="390">
        <v>0.47767098032898381</v>
      </c>
      <c r="I46" s="363">
        <v>97.67</v>
      </c>
      <c r="J46" s="390">
        <v>0.5484613656783468</v>
      </c>
      <c r="K46" s="394">
        <v>113.59</v>
      </c>
      <c r="L46" s="390">
        <v>0.37704972449047336</v>
      </c>
      <c r="M46" s="384">
        <v>643.11</v>
      </c>
      <c r="N46" s="414">
        <v>0.42514047729225884</v>
      </c>
    </row>
    <row r="47" spans="2:14" x14ac:dyDescent="0.25">
      <c r="B47" s="410" t="s">
        <v>7</v>
      </c>
      <c r="C47" s="394">
        <v>60.81</v>
      </c>
      <c r="D47" s="390">
        <v>0.33945517472367986</v>
      </c>
      <c r="E47" s="363">
        <v>95.95</v>
      </c>
      <c r="F47" s="390">
        <v>0.28998428433268858</v>
      </c>
      <c r="G47" s="394">
        <v>641.91</v>
      </c>
      <c r="H47" s="390">
        <v>0.32808594808155256</v>
      </c>
      <c r="I47" s="363">
        <v>248.38</v>
      </c>
      <c r="J47" s="390">
        <v>0.44276877551384208</v>
      </c>
      <c r="K47" s="394">
        <v>328.82</v>
      </c>
      <c r="L47" s="390">
        <v>0.35533510557824893</v>
      </c>
      <c r="M47" s="384">
        <v>1375.87</v>
      </c>
      <c r="N47" s="414">
        <v>0.34806597687773527</v>
      </c>
    </row>
    <row r="48" spans="2:14" x14ac:dyDescent="0.25">
      <c r="B48" s="411" t="s">
        <v>8</v>
      </c>
      <c r="C48" s="344">
        <v>825.15000000000009</v>
      </c>
      <c r="D48" s="343">
        <v>0.29362017082622155</v>
      </c>
      <c r="E48" s="365">
        <v>613.23</v>
      </c>
      <c r="F48" s="343">
        <v>0.39618094737658177</v>
      </c>
      <c r="G48" s="344">
        <v>2260.9499999999998</v>
      </c>
      <c r="H48" s="343">
        <v>0.40867189241623636</v>
      </c>
      <c r="I48" s="365">
        <v>642.16</v>
      </c>
      <c r="J48" s="343">
        <v>0.46421204819277107</v>
      </c>
      <c r="K48" s="344">
        <v>875.56999999999994</v>
      </c>
      <c r="L48" s="343">
        <v>0.4280406545003006</v>
      </c>
      <c r="M48" s="365">
        <v>5217.0600000000004</v>
      </c>
      <c r="N48" s="343">
        <v>0.39168842271331272</v>
      </c>
    </row>
    <row r="49" spans="2:14" x14ac:dyDescent="0.25">
      <c r="B49" s="410">
        <v>2012</v>
      </c>
      <c r="C49" s="394"/>
      <c r="D49" s="390"/>
      <c r="E49" s="363"/>
      <c r="F49" s="359"/>
      <c r="G49" s="394"/>
      <c r="H49" s="412"/>
      <c r="I49" s="363"/>
      <c r="J49" s="359"/>
      <c r="K49" s="394"/>
      <c r="L49" s="412"/>
      <c r="M49" s="363"/>
      <c r="N49" s="415"/>
    </row>
    <row r="50" spans="2:14" x14ac:dyDescent="0.25">
      <c r="B50" s="410" t="s">
        <v>5</v>
      </c>
      <c r="C50" s="394">
        <v>14.17</v>
      </c>
      <c r="D50" s="390">
        <v>0.19190140845070422</v>
      </c>
      <c r="E50" s="363">
        <v>55.07</v>
      </c>
      <c r="F50" s="390">
        <v>0.41990087685855887</v>
      </c>
      <c r="G50" s="394">
        <v>126.8</v>
      </c>
      <c r="H50" s="390">
        <v>0.45415472779369626</v>
      </c>
      <c r="I50" s="363">
        <v>29.71</v>
      </c>
      <c r="J50" s="390">
        <v>0.41963276836158198</v>
      </c>
      <c r="K50" s="394">
        <v>25.44</v>
      </c>
      <c r="L50" s="390">
        <v>0.49359720605355067</v>
      </c>
      <c r="M50" s="384">
        <v>252.67558978146457</v>
      </c>
      <c r="N50" s="414">
        <v>0.41659207257920394</v>
      </c>
    </row>
    <row r="51" spans="2:14" x14ac:dyDescent="0.25">
      <c r="B51" s="410" t="s">
        <v>53</v>
      </c>
      <c r="C51" s="394">
        <v>629.79999999999995</v>
      </c>
      <c r="D51" s="390">
        <v>0.2744142880173589</v>
      </c>
      <c r="E51" s="363">
        <v>325.02999999999997</v>
      </c>
      <c r="F51" s="390">
        <v>0.43652211284062364</v>
      </c>
      <c r="G51" s="394">
        <v>945.4</v>
      </c>
      <c r="H51" s="390">
        <v>0.43572844172005348</v>
      </c>
      <c r="I51" s="363">
        <v>468.58</v>
      </c>
      <c r="J51" s="390">
        <v>0.45060101932878155</v>
      </c>
      <c r="K51" s="394">
        <v>283.89999999999998</v>
      </c>
      <c r="L51" s="390">
        <v>0.49821002386634838</v>
      </c>
      <c r="M51" s="384">
        <v>2654.3072658619067</v>
      </c>
      <c r="N51" s="414">
        <v>0.38924598053436765</v>
      </c>
    </row>
    <row r="52" spans="2:14" x14ac:dyDescent="0.25">
      <c r="B52" s="410" t="s">
        <v>6</v>
      </c>
      <c r="C52" s="394">
        <v>63.8</v>
      </c>
      <c r="D52" s="390">
        <v>0.22868203161403633</v>
      </c>
      <c r="E52" s="363">
        <v>93.18</v>
      </c>
      <c r="F52" s="390">
        <v>0.45856299212598434</v>
      </c>
      <c r="G52" s="394">
        <v>346.2</v>
      </c>
      <c r="H52" s="390">
        <v>0.50012279155771922</v>
      </c>
      <c r="I52" s="363">
        <v>224.35</v>
      </c>
      <c r="J52" s="390">
        <v>0.607303340371393</v>
      </c>
      <c r="K52" s="394">
        <v>165.4</v>
      </c>
      <c r="L52" s="390">
        <v>0.37575537280203553</v>
      </c>
      <c r="M52" s="384">
        <v>894.72467115566906</v>
      </c>
      <c r="N52" s="414">
        <v>0.45096555032493069</v>
      </c>
    </row>
    <row r="53" spans="2:14" x14ac:dyDescent="0.25">
      <c r="B53" s="410" t="s">
        <v>7</v>
      </c>
      <c r="C53" s="394">
        <v>49.6</v>
      </c>
      <c r="D53" s="390">
        <v>0.26683882074456639</v>
      </c>
      <c r="E53" s="363">
        <v>69.95</v>
      </c>
      <c r="F53" s="390">
        <v>0.25219021523596641</v>
      </c>
      <c r="G53" s="394">
        <v>603.29999999999995</v>
      </c>
      <c r="H53" s="390">
        <v>0.28028655851034173</v>
      </c>
      <c r="I53" s="363">
        <v>339.13</v>
      </c>
      <c r="J53" s="390">
        <v>0.34173056963492177</v>
      </c>
      <c r="K53" s="394">
        <v>440.1</v>
      </c>
      <c r="L53" s="390">
        <v>0.38996251893989742</v>
      </c>
      <c r="M53" s="384">
        <v>1503.2210461641257</v>
      </c>
      <c r="N53" s="414">
        <v>0.3173595359936085</v>
      </c>
    </row>
    <row r="54" spans="2:14" x14ac:dyDescent="0.25">
      <c r="B54" s="411" t="s">
        <v>8</v>
      </c>
      <c r="C54" s="344">
        <v>757.36999999999989</v>
      </c>
      <c r="D54" s="343">
        <v>0.26073231019216592</v>
      </c>
      <c r="E54" s="365">
        <v>543.23</v>
      </c>
      <c r="F54" s="343">
        <v>0.37900384424862732</v>
      </c>
      <c r="G54" s="344">
        <v>2021.7</v>
      </c>
      <c r="H54" s="343">
        <v>0.36861595348404708</v>
      </c>
      <c r="I54" s="365">
        <v>1061.77</v>
      </c>
      <c r="J54" s="343">
        <v>0.41097963623132866</v>
      </c>
      <c r="K54" s="344">
        <v>914.84</v>
      </c>
      <c r="L54" s="343">
        <v>0.41114002327953869</v>
      </c>
      <c r="M54" s="365">
        <v>5304.9285729631665</v>
      </c>
      <c r="N54" s="343">
        <v>0.36257397312358891</v>
      </c>
    </row>
    <row r="55" spans="2:14" x14ac:dyDescent="0.25">
      <c r="B55" s="410">
        <v>2011</v>
      </c>
      <c r="C55" s="394"/>
      <c r="D55" s="412"/>
      <c r="E55" s="363"/>
      <c r="F55" s="359"/>
      <c r="G55" s="394"/>
      <c r="H55" s="412"/>
      <c r="I55" s="363"/>
      <c r="J55" s="359"/>
      <c r="K55" s="394"/>
      <c r="L55" s="412"/>
      <c r="M55" s="363"/>
      <c r="N55" s="415"/>
    </row>
    <row r="56" spans="2:14" x14ac:dyDescent="0.25">
      <c r="B56" s="410" t="s">
        <v>5</v>
      </c>
      <c r="C56" s="394">
        <v>11.82</v>
      </c>
      <c r="D56" s="390">
        <v>0.19815590947191955</v>
      </c>
      <c r="E56" s="363">
        <v>48.17</v>
      </c>
      <c r="F56" s="390">
        <v>0.41985531247276214</v>
      </c>
      <c r="G56" s="394">
        <v>99.61</v>
      </c>
      <c r="H56" s="390">
        <v>0.43675187442451879</v>
      </c>
      <c r="I56" s="363">
        <v>26.03</v>
      </c>
      <c r="J56" s="390">
        <v>0.38949573544815208</v>
      </c>
      <c r="K56" s="394">
        <v>18.37</v>
      </c>
      <c r="L56" s="390">
        <v>0.52970011534025374</v>
      </c>
      <c r="M56" s="384">
        <v>205.44425883181736</v>
      </c>
      <c r="N56" s="414">
        <v>0.40765985163865659</v>
      </c>
    </row>
    <row r="57" spans="2:14" x14ac:dyDescent="0.25">
      <c r="B57" s="410" t="s">
        <v>53</v>
      </c>
      <c r="C57" s="394">
        <v>564.29999999999995</v>
      </c>
      <c r="D57" s="390">
        <v>0.26905637167255508</v>
      </c>
      <c r="E57" s="363">
        <v>293.42</v>
      </c>
      <c r="F57" s="390">
        <v>0.42668721916035313</v>
      </c>
      <c r="G57" s="394">
        <v>846.3</v>
      </c>
      <c r="H57" s="390">
        <v>0.44128459023573763</v>
      </c>
      <c r="I57" s="363">
        <v>457.5</v>
      </c>
      <c r="J57" s="390">
        <v>0.46221925863061863</v>
      </c>
      <c r="K57" s="394">
        <v>276.39999999999998</v>
      </c>
      <c r="L57" s="390">
        <v>0.52134221098892808</v>
      </c>
      <c r="M57" s="384">
        <v>2439.5192474396995</v>
      </c>
      <c r="N57" s="414">
        <v>0.39203108060232011</v>
      </c>
    </row>
    <row r="58" spans="2:14" x14ac:dyDescent="0.25">
      <c r="B58" s="410" t="s">
        <v>6</v>
      </c>
      <c r="C58" s="394">
        <v>59.3</v>
      </c>
      <c r="D58" s="390">
        <v>0.21984132868688364</v>
      </c>
      <c r="E58" s="363">
        <v>53.98</v>
      </c>
      <c r="F58" s="390">
        <v>0.38742553649608835</v>
      </c>
      <c r="G58" s="394">
        <v>271.39999999999998</v>
      </c>
      <c r="H58" s="390">
        <v>0.48339982901111417</v>
      </c>
      <c r="I58" s="363">
        <v>167.51</v>
      </c>
      <c r="J58" s="390">
        <v>0.55623443466710942</v>
      </c>
      <c r="K58" s="394">
        <v>127.5</v>
      </c>
      <c r="L58" s="390">
        <v>0.28774542992552471</v>
      </c>
      <c r="M58" s="384">
        <v>681.33690112886109</v>
      </c>
      <c r="N58" s="414">
        <v>0.39733659586697906</v>
      </c>
    </row>
    <row r="59" spans="2:14" x14ac:dyDescent="0.25">
      <c r="B59" s="410" t="s">
        <v>7</v>
      </c>
      <c r="C59" s="394">
        <v>41.97</v>
      </c>
      <c r="D59" s="390">
        <v>0.27415245933764448</v>
      </c>
      <c r="E59" s="363">
        <v>60.25</v>
      </c>
      <c r="F59" s="390">
        <v>0.26514984817145626</v>
      </c>
      <c r="G59" s="394">
        <v>510.2</v>
      </c>
      <c r="H59" s="390">
        <v>0.27478771544875713</v>
      </c>
      <c r="I59" s="363">
        <v>303.7</v>
      </c>
      <c r="J59" s="390">
        <v>0.34679242697604312</v>
      </c>
      <c r="K59" s="394">
        <v>402.9</v>
      </c>
      <c r="L59" s="390">
        <v>0.39200614911606457</v>
      </c>
      <c r="M59" s="384">
        <v>1320.180882449934</v>
      </c>
      <c r="N59" s="414">
        <v>0.31884145087035026</v>
      </c>
    </row>
    <row r="60" spans="2:14" x14ac:dyDescent="0.25">
      <c r="B60" s="411" t="s">
        <v>8</v>
      </c>
      <c r="C60" s="344">
        <v>677.39</v>
      </c>
      <c r="D60" s="343">
        <v>0.25592694602181487</v>
      </c>
      <c r="E60" s="365">
        <v>455.82000000000005</v>
      </c>
      <c r="F60" s="343">
        <v>0.36760863253653348</v>
      </c>
      <c r="G60" s="344">
        <v>1727.51</v>
      </c>
      <c r="H60" s="343">
        <v>0.36360777650974757</v>
      </c>
      <c r="I60" s="365">
        <v>954.74</v>
      </c>
      <c r="J60" s="343">
        <v>0.4073974508322985</v>
      </c>
      <c r="K60" s="344">
        <v>825.17</v>
      </c>
      <c r="L60" s="343">
        <v>0.39849039473811299</v>
      </c>
      <c r="M60" s="365">
        <v>4646.4812898503114</v>
      </c>
      <c r="N60" s="343">
        <v>0.35599639243152464</v>
      </c>
    </row>
    <row r="61" spans="2:14" x14ac:dyDescent="0.25">
      <c r="B61" s="410">
        <v>2010</v>
      </c>
      <c r="C61" s="394"/>
      <c r="D61" s="390"/>
      <c r="E61" s="363"/>
      <c r="F61" s="359"/>
      <c r="G61" s="394"/>
      <c r="H61" s="412"/>
      <c r="I61" s="363"/>
      <c r="J61" s="359"/>
      <c r="K61" s="394"/>
      <c r="L61" s="412"/>
      <c r="M61" s="363"/>
      <c r="N61" s="415"/>
    </row>
    <row r="62" spans="2:14" x14ac:dyDescent="0.25">
      <c r="B62" s="410" t="s">
        <v>5</v>
      </c>
      <c r="C62" s="418">
        <v>8.6300000000000008</v>
      </c>
      <c r="D62" s="413">
        <v>0.18599137931034485</v>
      </c>
      <c r="E62" s="419">
        <v>26.58</v>
      </c>
      <c r="F62" s="413">
        <v>0.39099735216240067</v>
      </c>
      <c r="G62" s="418">
        <v>91.78</v>
      </c>
      <c r="H62" s="413">
        <v>0.43386593552046898</v>
      </c>
      <c r="I62" s="419">
        <v>22.61</v>
      </c>
      <c r="J62" s="413">
        <v>0.37402812241521916</v>
      </c>
      <c r="K62" s="418">
        <v>9.02</v>
      </c>
      <c r="L62" s="413">
        <v>0.51988472622478377</v>
      </c>
      <c r="M62" s="384">
        <v>160.00488278940841</v>
      </c>
      <c r="N62" s="414">
        <v>0.3963263717165571</v>
      </c>
    </row>
    <row r="63" spans="2:14" x14ac:dyDescent="0.25">
      <c r="B63" s="410" t="s">
        <v>53</v>
      </c>
      <c r="C63" s="418">
        <v>508.93</v>
      </c>
      <c r="D63" s="413">
        <v>0.26383373596408466</v>
      </c>
      <c r="E63" s="419">
        <v>282.92</v>
      </c>
      <c r="F63" s="413">
        <v>0.40058901820859177</v>
      </c>
      <c r="G63" s="418">
        <v>891.2</v>
      </c>
      <c r="H63" s="413">
        <v>0.44243438199681284</v>
      </c>
      <c r="I63" s="419">
        <v>361.09</v>
      </c>
      <c r="J63" s="413">
        <v>0.46345282558751427</v>
      </c>
      <c r="K63" s="418">
        <v>367.27</v>
      </c>
      <c r="L63" s="413">
        <v>0.52123869942237544</v>
      </c>
      <c r="M63" s="384">
        <v>2412.980309961757</v>
      </c>
      <c r="N63" s="414">
        <v>0.39342348233358565</v>
      </c>
    </row>
    <row r="64" spans="2:14" x14ac:dyDescent="0.25">
      <c r="B64" s="410" t="s">
        <v>6</v>
      </c>
      <c r="C64" s="418">
        <v>66.239999999999995</v>
      </c>
      <c r="D64" s="413">
        <v>0.24821073931127513</v>
      </c>
      <c r="E64" s="419">
        <v>57.47</v>
      </c>
      <c r="F64" s="413">
        <v>0.42532563647128474</v>
      </c>
      <c r="G64" s="418">
        <v>206.5</v>
      </c>
      <c r="H64" s="413">
        <v>0.48217246129777946</v>
      </c>
      <c r="I64" s="419">
        <v>139.13999999999999</v>
      </c>
      <c r="J64" s="413">
        <v>0.41551693244938176</v>
      </c>
      <c r="K64" s="418">
        <v>99.51</v>
      </c>
      <c r="L64" s="413">
        <v>0.30730984219140856</v>
      </c>
      <c r="M64" s="384">
        <v>570.43122576952976</v>
      </c>
      <c r="N64" s="414">
        <v>0.38311487159875202</v>
      </c>
    </row>
    <row r="65" spans="2:14" x14ac:dyDescent="0.25">
      <c r="B65" s="410" t="s">
        <v>7</v>
      </c>
      <c r="C65" s="418">
        <v>35.590000000000003</v>
      </c>
      <c r="D65" s="413">
        <v>0.29122003109401856</v>
      </c>
      <c r="E65" s="419">
        <v>27.1</v>
      </c>
      <c r="F65" s="413">
        <v>0.16990595611285267</v>
      </c>
      <c r="G65" s="418">
        <v>422.05</v>
      </c>
      <c r="H65" s="413">
        <v>0.28150366511702363</v>
      </c>
      <c r="I65" s="419">
        <v>190.15</v>
      </c>
      <c r="J65" s="413">
        <v>0.35341238569623079</v>
      </c>
      <c r="K65" s="418">
        <v>388.33</v>
      </c>
      <c r="L65" s="413">
        <v>0.33883324026245987</v>
      </c>
      <c r="M65" s="384">
        <v>1064.31604203802</v>
      </c>
      <c r="N65" s="414">
        <v>0.30715305244813135</v>
      </c>
    </row>
    <row r="66" spans="2:14" x14ac:dyDescent="0.25">
      <c r="B66" s="411" t="s">
        <v>8</v>
      </c>
      <c r="C66" s="344">
        <v>619.3900000000001</v>
      </c>
      <c r="D66" s="343">
        <v>0.26195833298089211</v>
      </c>
      <c r="E66" s="365">
        <v>394.07000000000005</v>
      </c>
      <c r="F66" s="343">
        <v>0.3686825215650319</v>
      </c>
      <c r="G66" s="344">
        <v>1611.53</v>
      </c>
      <c r="H66" s="343">
        <v>0.38800353446221042</v>
      </c>
      <c r="I66" s="365">
        <v>712.9899999999999</v>
      </c>
      <c r="J66" s="343">
        <v>0.41634938802204985</v>
      </c>
      <c r="K66" s="344">
        <v>864.12999999999988</v>
      </c>
      <c r="L66" s="343">
        <v>0.39424686908319451</v>
      </c>
      <c r="M66" s="365">
        <v>4207.7324605587146</v>
      </c>
      <c r="N66" s="343">
        <v>0.3661750773262224</v>
      </c>
    </row>
    <row r="67" spans="2:14" x14ac:dyDescent="0.25">
      <c r="B67" s="410">
        <v>2009</v>
      </c>
      <c r="C67" s="394"/>
      <c r="D67" s="390"/>
      <c r="E67" s="363"/>
      <c r="F67" s="359"/>
      <c r="G67" s="394"/>
      <c r="H67" s="412"/>
      <c r="I67" s="363"/>
      <c r="J67" s="359"/>
      <c r="K67" s="394"/>
      <c r="L67" s="412"/>
      <c r="M67" s="363"/>
      <c r="N67" s="415"/>
    </row>
    <row r="68" spans="2:14" x14ac:dyDescent="0.25">
      <c r="B68" s="410" t="s">
        <v>5</v>
      </c>
      <c r="C68" s="418">
        <v>7.45</v>
      </c>
      <c r="D68" s="413">
        <v>0.17687559354226023</v>
      </c>
      <c r="E68" s="419">
        <v>25.53</v>
      </c>
      <c r="F68" s="413">
        <v>0.43359375</v>
      </c>
      <c r="G68" s="418">
        <v>92.04</v>
      </c>
      <c r="H68" s="413">
        <v>0.4629080118694362</v>
      </c>
      <c r="I68" s="419">
        <v>22.94</v>
      </c>
      <c r="J68" s="413">
        <v>0.38528720188108839</v>
      </c>
      <c r="K68" s="418">
        <v>7.3</v>
      </c>
      <c r="L68" s="413">
        <v>0.45710707576706322</v>
      </c>
      <c r="M68" s="384">
        <v>156.71866455729281</v>
      </c>
      <c r="N68" s="414">
        <v>0.41753787114960511</v>
      </c>
    </row>
    <row r="69" spans="2:14" x14ac:dyDescent="0.25">
      <c r="B69" s="410" t="s">
        <v>53</v>
      </c>
      <c r="C69" s="418">
        <v>471.2</v>
      </c>
      <c r="D69" s="413">
        <v>0.26713683959884116</v>
      </c>
      <c r="E69" s="419">
        <v>271.49</v>
      </c>
      <c r="F69" s="413">
        <v>0.41133602012060244</v>
      </c>
      <c r="G69" s="418">
        <v>794.72</v>
      </c>
      <c r="H69" s="413">
        <v>0.43228894691035685</v>
      </c>
      <c r="I69" s="419">
        <v>315.77999999999997</v>
      </c>
      <c r="J69" s="413">
        <v>0.43013594137357997</v>
      </c>
      <c r="K69" s="418">
        <v>348.37</v>
      </c>
      <c r="L69" s="413">
        <v>0.54330094664774409</v>
      </c>
      <c r="M69" s="384">
        <v>2203.1008977480037</v>
      </c>
      <c r="N69" s="414">
        <v>0.3907828598652639</v>
      </c>
    </row>
    <row r="70" spans="2:14" x14ac:dyDescent="0.25">
      <c r="B70" s="410" t="s">
        <v>6</v>
      </c>
      <c r="C70" s="418">
        <v>56.97</v>
      </c>
      <c r="D70" s="413">
        <v>0.22272176394698776</v>
      </c>
      <c r="E70" s="419">
        <v>51.98</v>
      </c>
      <c r="F70" s="413">
        <v>0.38846125102757639</v>
      </c>
      <c r="G70" s="418">
        <v>198.79</v>
      </c>
      <c r="H70" s="413">
        <v>0.49711170571907276</v>
      </c>
      <c r="I70" s="419">
        <v>130.19</v>
      </c>
      <c r="J70" s="413">
        <v>0.41438029155261313</v>
      </c>
      <c r="K70" s="418">
        <v>105.07</v>
      </c>
      <c r="L70" s="413">
        <v>0.28522178185569247</v>
      </c>
      <c r="M70" s="384">
        <v>544.52267501224628</v>
      </c>
      <c r="N70" s="414">
        <v>0.3699077307239878</v>
      </c>
    </row>
    <row r="71" spans="2:14" x14ac:dyDescent="0.25">
      <c r="B71" s="410" t="s">
        <v>7</v>
      </c>
      <c r="C71" s="418">
        <v>30.48</v>
      </c>
      <c r="D71" s="413">
        <v>0.25704165963906223</v>
      </c>
      <c r="E71" s="419">
        <v>29.35</v>
      </c>
      <c r="F71" s="413">
        <v>0.18212845175302514</v>
      </c>
      <c r="G71" s="418">
        <v>355.03</v>
      </c>
      <c r="H71" s="413">
        <v>0.29286380096843112</v>
      </c>
      <c r="I71" s="419">
        <v>179.91</v>
      </c>
      <c r="J71" s="413">
        <v>0.35488706973074269</v>
      </c>
      <c r="K71" s="418">
        <v>318.25</v>
      </c>
      <c r="L71" s="413">
        <v>0.33645205624273178</v>
      </c>
      <c r="M71" s="384">
        <v>914.1069209820912</v>
      </c>
      <c r="N71" s="414">
        <v>0.31040865272665541</v>
      </c>
    </row>
    <row r="72" spans="2:14" x14ac:dyDescent="0.25">
      <c r="B72" s="411" t="s">
        <v>8</v>
      </c>
      <c r="C72" s="344">
        <v>566.1</v>
      </c>
      <c r="D72" s="343">
        <v>0.25963364184224769</v>
      </c>
      <c r="E72" s="365">
        <v>378.35</v>
      </c>
      <c r="F72" s="343">
        <v>0.37317775629771371</v>
      </c>
      <c r="G72" s="344">
        <v>1440.58</v>
      </c>
      <c r="H72" s="343">
        <v>0.39474542320771416</v>
      </c>
      <c r="I72" s="365">
        <v>648.81999999999994</v>
      </c>
      <c r="J72" s="343">
        <v>0.4017933998427059</v>
      </c>
      <c r="K72" s="344">
        <v>778.99</v>
      </c>
      <c r="L72" s="343">
        <v>0.39513355584186338</v>
      </c>
      <c r="M72" s="365">
        <v>3818.4491582996338</v>
      </c>
      <c r="N72" s="343">
        <v>0.36610601811135612</v>
      </c>
    </row>
    <row r="73" spans="2:14" x14ac:dyDescent="0.25">
      <c r="B73" s="19" t="s">
        <v>665</v>
      </c>
    </row>
    <row r="75" spans="2:14" x14ac:dyDescent="0.25">
      <c r="B75" s="473" t="s">
        <v>704</v>
      </c>
      <c r="C75" s="474"/>
      <c r="D75" s="474"/>
      <c r="E75" s="474"/>
      <c r="F75" s="474"/>
      <c r="G75" s="474"/>
      <c r="H75" s="474"/>
      <c r="I75" s="474"/>
      <c r="J75" s="474"/>
      <c r="K75" s="474"/>
      <c r="L75" s="474"/>
      <c r="M75" s="474"/>
      <c r="N75" s="475"/>
    </row>
    <row r="76" spans="2:14" ht="15.75" thickBot="1" x14ac:dyDescent="0.3">
      <c r="B76" s="399"/>
      <c r="C76" s="392" t="s">
        <v>69</v>
      </c>
      <c r="D76" s="393" t="s">
        <v>637</v>
      </c>
      <c r="E76" s="361" t="s">
        <v>70</v>
      </c>
      <c r="F76" s="361" t="s">
        <v>637</v>
      </c>
      <c r="G76" s="392" t="s">
        <v>71</v>
      </c>
      <c r="H76" s="393" t="s">
        <v>637</v>
      </c>
      <c r="I76" s="361" t="s">
        <v>72</v>
      </c>
      <c r="J76" s="361" t="s">
        <v>637</v>
      </c>
      <c r="K76" s="392" t="s">
        <v>73</v>
      </c>
      <c r="L76" s="393" t="s">
        <v>637</v>
      </c>
      <c r="M76" s="361" t="s">
        <v>128</v>
      </c>
      <c r="N76" s="389" t="s">
        <v>637</v>
      </c>
    </row>
    <row r="77" spans="2:14" ht="15.75" thickTop="1" x14ac:dyDescent="0.25">
      <c r="B77" s="410">
        <v>2013</v>
      </c>
      <c r="C77" s="394"/>
      <c r="D77" s="339"/>
      <c r="E77" s="363"/>
      <c r="F77" s="363"/>
      <c r="G77" s="394"/>
      <c r="H77" s="339"/>
      <c r="I77" s="363"/>
      <c r="J77" s="363"/>
      <c r="K77" s="394"/>
      <c r="L77" s="339"/>
      <c r="M77" s="384"/>
      <c r="N77" s="397"/>
    </row>
    <row r="78" spans="2:14" x14ac:dyDescent="0.25">
      <c r="B78" s="410" t="s">
        <v>5</v>
      </c>
      <c r="C78" s="394">
        <v>13.88</v>
      </c>
      <c r="D78" s="390">
        <v>0.25770516152989231</v>
      </c>
      <c r="E78" s="363">
        <v>71.959999999999994</v>
      </c>
      <c r="F78" s="390">
        <v>0.4792540792540792</v>
      </c>
      <c r="G78" s="394">
        <v>106.9</v>
      </c>
      <c r="H78" s="390">
        <v>0.46636927808740608</v>
      </c>
      <c r="I78" s="363">
        <v>1.53</v>
      </c>
      <c r="J78" s="390">
        <v>0.4404990825814859</v>
      </c>
      <c r="K78" s="394">
        <v>0</v>
      </c>
      <c r="L78" s="390">
        <v>0</v>
      </c>
      <c r="M78" s="384">
        <v>194.26999999999998</v>
      </c>
      <c r="N78" s="414">
        <v>0.44384197002430648</v>
      </c>
    </row>
    <row r="79" spans="2:14" x14ac:dyDescent="0.25">
      <c r="B79" s="410" t="s">
        <v>53</v>
      </c>
      <c r="C79" s="394">
        <v>632.16</v>
      </c>
      <c r="D79" s="390">
        <v>0.29337987858446624</v>
      </c>
      <c r="E79" s="363">
        <v>227.16</v>
      </c>
      <c r="F79" s="390">
        <v>0.4209042437286824</v>
      </c>
      <c r="G79" s="394">
        <v>225.82</v>
      </c>
      <c r="H79" s="390">
        <v>0.41370605106014235</v>
      </c>
      <c r="I79" s="363">
        <v>3.05</v>
      </c>
      <c r="J79" s="390">
        <v>0.27477477477477474</v>
      </c>
      <c r="K79" s="394">
        <v>9.41</v>
      </c>
      <c r="L79" s="390">
        <v>0.47533246753115554</v>
      </c>
      <c r="M79" s="384">
        <v>1097.5999999999999</v>
      </c>
      <c r="N79" s="414">
        <v>0.33553565597191698</v>
      </c>
    </row>
    <row r="80" spans="2:14" x14ac:dyDescent="0.25">
      <c r="B80" s="410" t="s">
        <v>6</v>
      </c>
      <c r="C80" s="394">
        <v>94.81</v>
      </c>
      <c r="D80" s="390">
        <v>0.35357841042245181</v>
      </c>
      <c r="E80" s="363">
        <v>45.52</v>
      </c>
      <c r="F80" s="390">
        <v>0.3140609907547951</v>
      </c>
      <c r="G80" s="394">
        <v>137.72999999999999</v>
      </c>
      <c r="H80" s="390">
        <v>0.4419333920096466</v>
      </c>
      <c r="I80" s="363">
        <v>4.83</v>
      </c>
      <c r="J80" s="390">
        <v>0.80022094713356051</v>
      </c>
      <c r="K80" s="394">
        <v>3.1</v>
      </c>
      <c r="L80" s="390">
        <v>0.75609756097560987</v>
      </c>
      <c r="M80" s="384">
        <v>285.99</v>
      </c>
      <c r="N80" s="414">
        <v>0.38916910868502014</v>
      </c>
    </row>
    <row r="81" spans="2:14" x14ac:dyDescent="0.25">
      <c r="B81" s="410" t="s">
        <v>7</v>
      </c>
      <c r="C81" s="394">
        <v>57.18</v>
      </c>
      <c r="D81" s="390">
        <v>0.33423936869793952</v>
      </c>
      <c r="E81" s="363">
        <v>74.73</v>
      </c>
      <c r="F81" s="390">
        <v>0.30788144360265374</v>
      </c>
      <c r="G81" s="394">
        <v>339.47</v>
      </c>
      <c r="H81" s="390">
        <v>0.34504980032099081</v>
      </c>
      <c r="I81" s="363">
        <v>6.7</v>
      </c>
      <c r="J81" s="390">
        <v>0.15162943937617387</v>
      </c>
      <c r="K81" s="394">
        <v>1.5</v>
      </c>
      <c r="L81" s="390">
        <v>0.23961661341853036</v>
      </c>
      <c r="M81" s="384">
        <v>479.58000000000004</v>
      </c>
      <c r="N81" s="414">
        <v>0.33118473913318119</v>
      </c>
    </row>
    <row r="82" spans="2:14" x14ac:dyDescent="0.25">
      <c r="B82" s="411" t="s">
        <v>8</v>
      </c>
      <c r="C82" s="396">
        <v>798.02999999999986</v>
      </c>
      <c r="D82" s="390">
        <v>0.30139039987564142</v>
      </c>
      <c r="E82" s="384">
        <v>419.37</v>
      </c>
      <c r="F82" s="390">
        <v>0.38920342623747289</v>
      </c>
      <c r="G82" s="396">
        <v>809.92000000000007</v>
      </c>
      <c r="H82" s="390">
        <v>0.3911624676057715</v>
      </c>
      <c r="I82" s="384">
        <v>16.11</v>
      </c>
      <c r="J82" s="390">
        <v>0.2486270877035987</v>
      </c>
      <c r="K82" s="396">
        <v>14.01</v>
      </c>
      <c r="L82" s="390">
        <v>0.44966294536611262</v>
      </c>
      <c r="M82" s="384">
        <v>2057.44</v>
      </c>
      <c r="N82" s="414">
        <v>0.34920187400085917</v>
      </c>
    </row>
    <row r="83" spans="2:14" x14ac:dyDescent="0.25">
      <c r="B83" s="410">
        <v>2012</v>
      </c>
      <c r="C83" s="416"/>
      <c r="D83" s="420"/>
      <c r="E83" s="383"/>
      <c r="F83" s="420"/>
      <c r="G83" s="416"/>
      <c r="H83" s="420"/>
      <c r="I83" s="383"/>
      <c r="J83" s="420"/>
      <c r="K83" s="416"/>
      <c r="L83" s="420"/>
      <c r="M83" s="99"/>
      <c r="N83" s="421"/>
    </row>
    <row r="84" spans="2:14" x14ac:dyDescent="0.25">
      <c r="B84" s="410" t="s">
        <v>5</v>
      </c>
      <c r="C84" s="394">
        <v>13.84</v>
      </c>
      <c r="D84" s="390">
        <v>0.1981672394043528</v>
      </c>
      <c r="E84" s="363">
        <v>52.5</v>
      </c>
      <c r="F84" s="390">
        <v>0.43808411214953269</v>
      </c>
      <c r="G84" s="394">
        <v>99.57</v>
      </c>
      <c r="H84" s="390">
        <v>0.46506305464736103</v>
      </c>
      <c r="I84" s="363">
        <v>0</v>
      </c>
      <c r="J84" s="390">
        <v>0</v>
      </c>
      <c r="K84" s="394">
        <v>0.38</v>
      </c>
      <c r="L84" s="390">
        <v>1</v>
      </c>
      <c r="M84" s="384">
        <v>166.29</v>
      </c>
      <c r="N84" s="414">
        <v>0.41139506692066008</v>
      </c>
    </row>
    <row r="85" spans="2:14" x14ac:dyDescent="0.25">
      <c r="B85" s="410" t="s">
        <v>53</v>
      </c>
      <c r="C85" s="394">
        <v>559.39</v>
      </c>
      <c r="D85" s="390">
        <v>0.25545255274454287</v>
      </c>
      <c r="E85" s="363">
        <v>262.77</v>
      </c>
      <c r="F85" s="390">
        <v>0.43130785897183371</v>
      </c>
      <c r="G85" s="394">
        <v>319.01</v>
      </c>
      <c r="H85" s="390">
        <v>0.42950426798072</v>
      </c>
      <c r="I85" s="363">
        <v>4.66</v>
      </c>
      <c r="J85" s="390">
        <v>0.3739967897271268</v>
      </c>
      <c r="K85" s="394">
        <v>1</v>
      </c>
      <c r="L85" s="390">
        <v>0.14084507042253522</v>
      </c>
      <c r="M85" s="384">
        <v>1146.83</v>
      </c>
      <c r="N85" s="414">
        <v>0.32202204788085387</v>
      </c>
    </row>
    <row r="86" spans="2:14" x14ac:dyDescent="0.25">
      <c r="B86" s="410" t="s">
        <v>6</v>
      </c>
      <c r="C86" s="394">
        <v>62.5</v>
      </c>
      <c r="D86" s="390">
        <v>0.22466659477335635</v>
      </c>
      <c r="E86" s="363">
        <v>81.63</v>
      </c>
      <c r="F86" s="390">
        <v>0.47239583333333329</v>
      </c>
      <c r="G86" s="394">
        <v>136.97</v>
      </c>
      <c r="H86" s="390">
        <v>0.51937661155771264</v>
      </c>
      <c r="I86" s="363">
        <v>8.5399999999999991</v>
      </c>
      <c r="J86" s="390">
        <v>0.57469717362045758</v>
      </c>
      <c r="K86" s="394">
        <v>5.53</v>
      </c>
      <c r="L86" s="390">
        <v>0.6460280373831776</v>
      </c>
      <c r="M86" s="384">
        <v>295.16999999999996</v>
      </c>
      <c r="N86" s="414">
        <v>0.39988890845785968</v>
      </c>
    </row>
    <row r="87" spans="2:14" x14ac:dyDescent="0.25">
      <c r="B87" s="410" t="s">
        <v>7</v>
      </c>
      <c r="C87" s="394">
        <v>49.3</v>
      </c>
      <c r="D87" s="390">
        <v>0.2684161811945337</v>
      </c>
      <c r="E87" s="363">
        <v>60.41</v>
      </c>
      <c r="F87" s="390">
        <v>0.24437702265372169</v>
      </c>
      <c r="G87" s="394">
        <v>381.65</v>
      </c>
      <c r="H87" s="390">
        <v>0.26341581254098079</v>
      </c>
      <c r="I87" s="363">
        <v>42.85</v>
      </c>
      <c r="J87" s="390">
        <v>0.34401091843288378</v>
      </c>
      <c r="K87" s="394">
        <v>10</v>
      </c>
      <c r="L87" s="390">
        <v>0.43383947939262474</v>
      </c>
      <c r="M87" s="384">
        <v>544.20999999999992</v>
      </c>
      <c r="N87" s="414">
        <v>0.26843681097798583</v>
      </c>
    </row>
    <row r="88" spans="2:14" x14ac:dyDescent="0.25">
      <c r="B88" s="411" t="s">
        <v>8</v>
      </c>
      <c r="C88" s="344">
        <v>685.03</v>
      </c>
      <c r="D88" s="345">
        <v>0.25171045379386364</v>
      </c>
      <c r="E88" s="365">
        <v>457.30999999999995</v>
      </c>
      <c r="F88" s="345">
        <v>0.39797925296759135</v>
      </c>
      <c r="G88" s="344">
        <v>937.19999999999993</v>
      </c>
      <c r="H88" s="345">
        <v>0.35108881737912123</v>
      </c>
      <c r="I88" s="365">
        <v>56.05</v>
      </c>
      <c r="J88" s="345">
        <v>0.36891989732113467</v>
      </c>
      <c r="K88" s="344">
        <v>16.91</v>
      </c>
      <c r="L88" s="345">
        <v>0.43259145561524681</v>
      </c>
      <c r="M88" s="365">
        <v>2152.5</v>
      </c>
      <c r="N88" s="343">
        <v>0.31978856070634276</v>
      </c>
    </row>
    <row r="89" spans="2:14" x14ac:dyDescent="0.25">
      <c r="B89" s="410">
        <v>2011</v>
      </c>
      <c r="C89" s="416"/>
      <c r="D89" s="420"/>
      <c r="E89" s="383"/>
      <c r="F89" s="420"/>
      <c r="G89" s="416"/>
      <c r="H89" s="420"/>
      <c r="I89" s="383"/>
      <c r="J89" s="420"/>
      <c r="K89" s="416"/>
      <c r="L89" s="420"/>
      <c r="M89" s="383"/>
      <c r="N89" s="421"/>
    </row>
    <row r="90" spans="2:14" x14ac:dyDescent="0.25">
      <c r="B90" s="410" t="s">
        <v>5</v>
      </c>
      <c r="C90" s="394">
        <v>11.45</v>
      </c>
      <c r="D90" s="390">
        <v>0.20344705046197581</v>
      </c>
      <c r="E90" s="363">
        <v>46.77</v>
      </c>
      <c r="F90" s="390">
        <v>0.45083863504916144</v>
      </c>
      <c r="G90" s="394">
        <v>75.17</v>
      </c>
      <c r="H90" s="390">
        <v>0.42671435059037238</v>
      </c>
      <c r="I90" s="363">
        <v>0</v>
      </c>
      <c r="J90" s="390">
        <v>0</v>
      </c>
      <c r="K90" s="394">
        <v>0.38</v>
      </c>
      <c r="L90" s="390">
        <v>1</v>
      </c>
      <c r="M90" s="384">
        <v>133.76999999999998</v>
      </c>
      <c r="N90" s="414">
        <v>0.39740352336531892</v>
      </c>
    </row>
    <row r="91" spans="2:14" x14ac:dyDescent="0.25">
      <c r="B91" s="410" t="s">
        <v>53</v>
      </c>
      <c r="C91" s="394">
        <v>508.05</v>
      </c>
      <c r="D91" s="390">
        <v>0.25112078808578786</v>
      </c>
      <c r="E91" s="363">
        <v>238.68</v>
      </c>
      <c r="F91" s="390">
        <v>0.42514383427441627</v>
      </c>
      <c r="G91" s="394">
        <v>304.63</v>
      </c>
      <c r="H91" s="390">
        <v>0.44194109966632816</v>
      </c>
      <c r="I91" s="363">
        <v>5.76</v>
      </c>
      <c r="J91" s="390">
        <v>0.47368421052631576</v>
      </c>
      <c r="K91" s="394">
        <v>2</v>
      </c>
      <c r="L91" s="390">
        <v>0.23529411764705882</v>
      </c>
      <c r="M91" s="384">
        <v>1059.1199999999999</v>
      </c>
      <c r="N91" s="414">
        <v>0.32148125663985427</v>
      </c>
    </row>
    <row r="92" spans="2:14" x14ac:dyDescent="0.25">
      <c r="B92" s="410" t="s">
        <v>6</v>
      </c>
      <c r="C92" s="394">
        <v>58.63</v>
      </c>
      <c r="D92" s="390">
        <v>0.21735745532735226</v>
      </c>
      <c r="E92" s="363">
        <v>46.53</v>
      </c>
      <c r="F92" s="390">
        <v>0.39610113220396698</v>
      </c>
      <c r="G92" s="394">
        <v>112.42</v>
      </c>
      <c r="H92" s="390">
        <v>0.46878779033401441</v>
      </c>
      <c r="I92" s="363">
        <v>2.96</v>
      </c>
      <c r="J92" s="390">
        <v>0.89696969696969697</v>
      </c>
      <c r="K92" s="394">
        <v>0.48</v>
      </c>
      <c r="L92" s="390">
        <v>0.94117647058823528</v>
      </c>
      <c r="M92" s="384">
        <v>221.01999999999998</v>
      </c>
      <c r="N92" s="414">
        <v>0.35036380641377235</v>
      </c>
    </row>
    <row r="93" spans="2:14" x14ac:dyDescent="0.25">
      <c r="B93" s="410" t="s">
        <v>7</v>
      </c>
      <c r="C93" s="394">
        <v>38.619999999999997</v>
      </c>
      <c r="D93" s="390">
        <v>0.25518699616756968</v>
      </c>
      <c r="E93" s="363">
        <v>50.28</v>
      </c>
      <c r="F93" s="390">
        <v>0.25326147181786129</v>
      </c>
      <c r="G93" s="394">
        <v>327.49</v>
      </c>
      <c r="H93" s="390">
        <v>0.25748498286001825</v>
      </c>
      <c r="I93" s="363">
        <v>41.35</v>
      </c>
      <c r="J93" s="390">
        <v>0.38184504571059191</v>
      </c>
      <c r="K93" s="394">
        <v>9.56</v>
      </c>
      <c r="L93" s="390">
        <v>0.42640499553969669</v>
      </c>
      <c r="M93" s="384">
        <v>467.30000000000007</v>
      </c>
      <c r="N93" s="414">
        <v>0.26665373246750285</v>
      </c>
    </row>
    <row r="94" spans="2:14" x14ac:dyDescent="0.25">
      <c r="B94" s="411" t="s">
        <v>8</v>
      </c>
      <c r="C94" s="344">
        <v>616.75</v>
      </c>
      <c r="D94" s="345">
        <v>0.24665165627536995</v>
      </c>
      <c r="E94" s="365">
        <v>382.26</v>
      </c>
      <c r="F94" s="345">
        <v>0.38960403608011007</v>
      </c>
      <c r="G94" s="344">
        <v>819.71</v>
      </c>
      <c r="H94" s="345">
        <v>0.34482889174010894</v>
      </c>
      <c r="I94" s="365">
        <v>50.07</v>
      </c>
      <c r="J94" s="345">
        <v>0.40444264943457187</v>
      </c>
      <c r="K94" s="344">
        <v>12.42</v>
      </c>
      <c r="L94" s="345">
        <v>0.39044325683747244</v>
      </c>
      <c r="M94" s="365">
        <v>1881.21</v>
      </c>
      <c r="N94" s="343">
        <v>0.31278431763766956</v>
      </c>
    </row>
    <row r="95" spans="2:14" x14ac:dyDescent="0.25">
      <c r="B95" s="410">
        <v>2010</v>
      </c>
      <c r="C95" s="394"/>
      <c r="D95" s="390"/>
      <c r="E95" s="363"/>
      <c r="F95" s="390"/>
      <c r="G95" s="394"/>
      <c r="H95" s="390"/>
      <c r="I95" s="363"/>
      <c r="J95" s="390"/>
      <c r="K95" s="394"/>
      <c r="L95" s="390"/>
      <c r="M95" s="363"/>
      <c r="N95" s="414"/>
    </row>
    <row r="96" spans="2:14" x14ac:dyDescent="0.25">
      <c r="B96" s="410" t="s">
        <v>5</v>
      </c>
      <c r="C96" s="418">
        <v>8.6300000000000008</v>
      </c>
      <c r="D96" s="390">
        <v>0.18599137931034485</v>
      </c>
      <c r="E96" s="419">
        <v>23.63</v>
      </c>
      <c r="F96" s="390">
        <v>0.39660960053709299</v>
      </c>
      <c r="G96" s="418">
        <v>76.94</v>
      </c>
      <c r="H96" s="390">
        <v>0.42768204558087825</v>
      </c>
      <c r="I96" s="419">
        <v>0</v>
      </c>
      <c r="J96" s="390">
        <v>0</v>
      </c>
      <c r="K96" s="418">
        <v>3</v>
      </c>
      <c r="L96" s="390">
        <v>0.75</v>
      </c>
      <c r="M96" s="384">
        <v>112.19999999999999</v>
      </c>
      <c r="N96" s="414">
        <v>0.38440454981499245</v>
      </c>
    </row>
    <row r="97" spans="2:15" x14ac:dyDescent="0.25">
      <c r="B97" s="410" t="s">
        <v>53</v>
      </c>
      <c r="C97" s="418">
        <v>500.95</v>
      </c>
      <c r="D97" s="390">
        <v>0.2622610097794903</v>
      </c>
      <c r="E97" s="419">
        <v>258.55</v>
      </c>
      <c r="F97" s="390">
        <v>0.3984250997796373</v>
      </c>
      <c r="G97" s="418">
        <v>262.01</v>
      </c>
      <c r="H97" s="390">
        <v>0.38046903361649603</v>
      </c>
      <c r="I97" s="419">
        <v>0.2</v>
      </c>
      <c r="J97" s="390">
        <v>7.407407407407407E-2</v>
      </c>
      <c r="K97" s="418">
        <v>17</v>
      </c>
      <c r="L97" s="390">
        <v>0.72340425531914898</v>
      </c>
      <c r="M97" s="384">
        <v>1038.71</v>
      </c>
      <c r="N97" s="414">
        <v>0.31726992272213572</v>
      </c>
    </row>
    <row r="98" spans="2:15" x14ac:dyDescent="0.25">
      <c r="B98" s="410" t="s">
        <v>6</v>
      </c>
      <c r="C98" s="418">
        <v>66.239999999999995</v>
      </c>
      <c r="D98" s="390">
        <v>0.24821073931127513</v>
      </c>
      <c r="E98" s="419">
        <v>49.47</v>
      </c>
      <c r="F98" s="390">
        <v>0.39538043478260865</v>
      </c>
      <c r="G98" s="418">
        <v>84.31</v>
      </c>
      <c r="H98" s="390">
        <v>0.45746066196418883</v>
      </c>
      <c r="I98" s="419">
        <v>0</v>
      </c>
      <c r="J98" s="390" t="s">
        <v>130</v>
      </c>
      <c r="K98" s="418">
        <v>0</v>
      </c>
      <c r="L98" s="390" t="s">
        <v>130</v>
      </c>
      <c r="M98" s="384">
        <v>200.01999999999998</v>
      </c>
      <c r="N98" s="414">
        <v>0.34708219819882352</v>
      </c>
    </row>
    <row r="99" spans="2:15" x14ac:dyDescent="0.25">
      <c r="B99" s="410" t="s">
        <v>7</v>
      </c>
      <c r="C99" s="418">
        <v>34.590000000000003</v>
      </c>
      <c r="D99" s="390">
        <v>0.29261483800016924</v>
      </c>
      <c r="E99" s="419">
        <v>23.95</v>
      </c>
      <c r="F99" s="390">
        <v>0.17076648841354722</v>
      </c>
      <c r="G99" s="418">
        <v>240.99</v>
      </c>
      <c r="H99" s="390">
        <v>0.26144549557368513</v>
      </c>
      <c r="I99" s="419">
        <v>3</v>
      </c>
      <c r="J99" s="390">
        <v>0.11824990145841545</v>
      </c>
      <c r="K99" s="418">
        <v>17</v>
      </c>
      <c r="L99" s="390">
        <v>0.18478260869565216</v>
      </c>
      <c r="M99" s="384">
        <v>319.52999999999997</v>
      </c>
      <c r="N99" s="414">
        <v>0.24624881511109056</v>
      </c>
      <c r="O99" s="347"/>
    </row>
    <row r="100" spans="2:15" x14ac:dyDescent="0.25">
      <c r="B100" s="411" t="s">
        <v>8</v>
      </c>
      <c r="C100" s="396">
        <v>610.41</v>
      </c>
      <c r="D100" s="390">
        <v>0.26068073112401774</v>
      </c>
      <c r="E100" s="384">
        <v>355.59999999999997</v>
      </c>
      <c r="F100" s="390">
        <v>0.36513738858996997</v>
      </c>
      <c r="G100" s="396">
        <v>664.25</v>
      </c>
      <c r="H100" s="390">
        <v>0.33639554139804823</v>
      </c>
      <c r="I100" s="384">
        <v>3.2</v>
      </c>
      <c r="J100" s="390">
        <v>0.10641835716661124</v>
      </c>
      <c r="K100" s="396">
        <v>37</v>
      </c>
      <c r="L100" s="390">
        <v>0.30962343096234307</v>
      </c>
      <c r="M100" s="384">
        <v>1670.46</v>
      </c>
      <c r="N100" s="414">
        <v>0.3070890460065519</v>
      </c>
    </row>
    <row r="101" spans="2:15" x14ac:dyDescent="0.25">
      <c r="B101" s="410">
        <v>2009</v>
      </c>
      <c r="C101" s="416"/>
      <c r="D101" s="420"/>
      <c r="E101" s="383"/>
      <c r="F101" s="420"/>
      <c r="G101" s="416"/>
      <c r="H101" s="420"/>
      <c r="I101" s="383"/>
      <c r="J101" s="420"/>
      <c r="K101" s="416"/>
      <c r="L101" s="420"/>
      <c r="M101" s="383"/>
      <c r="N101" s="421"/>
    </row>
    <row r="102" spans="2:15" x14ac:dyDescent="0.25">
      <c r="B102" s="410" t="s">
        <v>5</v>
      </c>
      <c r="C102" s="418">
        <v>7.45</v>
      </c>
      <c r="D102" s="390">
        <v>0.17687559354226023</v>
      </c>
      <c r="E102" s="419">
        <v>25.03</v>
      </c>
      <c r="F102" s="390">
        <v>0.44592909317655444</v>
      </c>
      <c r="G102" s="418">
        <v>72.16</v>
      </c>
      <c r="H102" s="390">
        <v>0.43887604914244011</v>
      </c>
      <c r="I102" s="419">
        <v>0</v>
      </c>
      <c r="J102" s="390">
        <v>0</v>
      </c>
      <c r="K102" s="418">
        <v>3</v>
      </c>
      <c r="L102" s="390">
        <v>0.75</v>
      </c>
      <c r="M102" s="384">
        <v>107.64</v>
      </c>
      <c r="N102" s="414">
        <v>0.40064019056835531</v>
      </c>
    </row>
    <row r="103" spans="2:15" x14ac:dyDescent="0.25">
      <c r="B103" s="410" t="s">
        <v>53</v>
      </c>
      <c r="C103" s="418">
        <v>461.86</v>
      </c>
      <c r="D103" s="390">
        <v>0.26474145491439155</v>
      </c>
      <c r="E103" s="419">
        <v>247.89</v>
      </c>
      <c r="F103" s="390">
        <v>0.41939904578215409</v>
      </c>
      <c r="G103" s="418">
        <v>235.6</v>
      </c>
      <c r="H103" s="390">
        <v>0.36608294358034088</v>
      </c>
      <c r="I103" s="419">
        <v>0</v>
      </c>
      <c r="J103" s="390">
        <v>0</v>
      </c>
      <c r="K103" s="418">
        <v>16</v>
      </c>
      <c r="L103" s="390">
        <v>0.59259259259259256</v>
      </c>
      <c r="M103" s="384">
        <v>961.35</v>
      </c>
      <c r="N103" s="414">
        <v>0.31968276137270546</v>
      </c>
    </row>
    <row r="104" spans="2:15" x14ac:dyDescent="0.25">
      <c r="B104" s="410" t="s">
        <v>6</v>
      </c>
      <c r="C104" s="418">
        <v>56.97</v>
      </c>
      <c r="D104" s="390">
        <v>0.22272176394698776</v>
      </c>
      <c r="E104" s="419">
        <v>45.68</v>
      </c>
      <c r="F104" s="390">
        <v>0.36392606755895474</v>
      </c>
      <c r="G104" s="418">
        <v>90.64</v>
      </c>
      <c r="H104" s="390">
        <v>0.48146180813768197</v>
      </c>
      <c r="I104" s="419">
        <v>0</v>
      </c>
      <c r="J104" s="390" t="s">
        <v>130</v>
      </c>
      <c r="K104" s="418">
        <v>0</v>
      </c>
      <c r="L104" s="390" t="s">
        <v>130</v>
      </c>
      <c r="M104" s="384">
        <v>193.29</v>
      </c>
      <c r="N104" s="414">
        <v>0.33936127253893289</v>
      </c>
    </row>
    <row r="105" spans="2:15" x14ac:dyDescent="0.25">
      <c r="B105" s="410" t="s">
        <v>7</v>
      </c>
      <c r="C105" s="418">
        <v>29.48</v>
      </c>
      <c r="D105" s="390">
        <v>0.25506142931302994</v>
      </c>
      <c r="E105" s="419">
        <v>25.5</v>
      </c>
      <c r="F105" s="390">
        <v>0.17825934987766515</v>
      </c>
      <c r="G105" s="418">
        <v>188.54</v>
      </c>
      <c r="H105" s="390">
        <v>0.28041942440693091</v>
      </c>
      <c r="I105" s="419">
        <v>4</v>
      </c>
      <c r="J105" s="390">
        <v>0.18761726078799248</v>
      </c>
      <c r="K105" s="418">
        <v>16</v>
      </c>
      <c r="L105" s="390">
        <v>0.26229508196721313</v>
      </c>
      <c r="M105" s="384">
        <v>263.52</v>
      </c>
      <c r="N105" s="414">
        <v>0.26006118622323099</v>
      </c>
      <c r="O105" s="347"/>
    </row>
    <row r="106" spans="2:15" x14ac:dyDescent="0.25">
      <c r="B106" s="411" t="s">
        <v>8</v>
      </c>
      <c r="C106" s="344">
        <v>555.76</v>
      </c>
      <c r="D106" s="345">
        <v>0.25752759422814936</v>
      </c>
      <c r="E106" s="365">
        <v>344.09999999999997</v>
      </c>
      <c r="F106" s="345">
        <v>0.37575347252555252</v>
      </c>
      <c r="G106" s="344">
        <v>586.93999999999994</v>
      </c>
      <c r="H106" s="345">
        <v>0.35175596308282392</v>
      </c>
      <c r="I106" s="365">
        <v>4</v>
      </c>
      <c r="J106" s="345">
        <v>0.16447368421052633</v>
      </c>
      <c r="K106" s="344">
        <v>35</v>
      </c>
      <c r="L106" s="345">
        <v>0.38043478260869568</v>
      </c>
      <c r="M106" s="365">
        <v>1525.8</v>
      </c>
      <c r="N106" s="343">
        <v>0.31403203299620885</v>
      </c>
    </row>
    <row r="107" spans="2:15" x14ac:dyDescent="0.25">
      <c r="B107" s="19" t="s">
        <v>666</v>
      </c>
    </row>
  </sheetData>
  <sheetProtection password="C69F" sheet="1" objects="1" scenarios="1"/>
  <mergeCells count="4">
    <mergeCell ref="B5:I5"/>
    <mergeCell ref="B6:J6"/>
    <mergeCell ref="B41:N41"/>
    <mergeCell ref="B75:N75"/>
  </mergeCells>
  <hyperlinks>
    <hyperlink ref="A1" location="ÍNDICE!A1" display="ÍNDICE"/>
  </hyperlink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I7"/>
  <sheetViews>
    <sheetView workbookViewId="0"/>
  </sheetViews>
  <sheetFormatPr baseColWidth="10" defaultRowHeight="15" x14ac:dyDescent="0.25"/>
  <sheetData>
    <row r="1" spans="1:9" x14ac:dyDescent="0.25">
      <c r="A1" s="78" t="s">
        <v>161</v>
      </c>
    </row>
    <row r="2" spans="1:9" x14ac:dyDescent="0.25">
      <c r="A2" s="1" t="s">
        <v>388</v>
      </c>
    </row>
    <row r="3" spans="1:9" x14ac:dyDescent="0.25">
      <c r="A3" s="85"/>
      <c r="B3" s="85"/>
      <c r="C3" s="85"/>
      <c r="D3" s="85"/>
      <c r="E3" s="85"/>
      <c r="F3" s="85"/>
      <c r="G3" s="85"/>
      <c r="H3" s="85"/>
      <c r="I3" s="85"/>
    </row>
    <row r="4" spans="1:9" x14ac:dyDescent="0.25">
      <c r="A4" s="85"/>
      <c r="B4" s="85"/>
      <c r="C4" s="473" t="s">
        <v>198</v>
      </c>
      <c r="D4" s="474"/>
      <c r="E4" s="474"/>
      <c r="F4" s="474"/>
      <c r="G4" s="474"/>
      <c r="H4" s="474"/>
      <c r="I4" s="475"/>
    </row>
    <row r="5" spans="1:9" x14ac:dyDescent="0.25">
      <c r="A5" s="85"/>
      <c r="B5" s="85"/>
      <c r="C5" s="158">
        <v>2007</v>
      </c>
      <c r="D5" s="158">
        <v>2008</v>
      </c>
      <c r="E5" s="158">
        <v>2009</v>
      </c>
      <c r="F5" s="158">
        <v>2010</v>
      </c>
      <c r="G5" s="158">
        <v>2011</v>
      </c>
      <c r="H5" s="158">
        <v>2012</v>
      </c>
      <c r="I5" s="158">
        <v>2013</v>
      </c>
    </row>
    <row r="6" spans="1:9" x14ac:dyDescent="0.25">
      <c r="A6" s="85"/>
      <c r="B6" s="77" t="s">
        <v>323</v>
      </c>
      <c r="C6" s="159">
        <v>1.1930000000000001</v>
      </c>
      <c r="D6" s="159">
        <v>1.0960000000000001</v>
      </c>
      <c r="E6" s="159">
        <v>1.121</v>
      </c>
      <c r="F6" s="159">
        <v>1.093</v>
      </c>
      <c r="G6" s="159">
        <v>1.052</v>
      </c>
      <c r="H6" s="159">
        <v>1.03</v>
      </c>
      <c r="I6" s="159">
        <v>1</v>
      </c>
    </row>
    <row r="7" spans="1:9" x14ac:dyDescent="0.25">
      <c r="A7" s="85"/>
      <c r="B7" s="19" t="s">
        <v>327</v>
      </c>
      <c r="C7" s="19"/>
      <c r="D7" s="19"/>
      <c r="E7" s="19"/>
      <c r="F7" s="85"/>
      <c r="G7" s="85"/>
      <c r="H7" s="85"/>
      <c r="I7" s="85"/>
    </row>
  </sheetData>
  <sheetProtection password="C69F" sheet="1" objects="1" scenarios="1"/>
  <mergeCells count="1">
    <mergeCell ref="C4:I4"/>
  </mergeCells>
  <hyperlinks>
    <hyperlink ref="A1" location="ÍNDICE!A1" display="ÍNDICE"/>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BT153"/>
  <sheetViews>
    <sheetView showGridLines="0" zoomScale="85" zoomScaleNormal="85" workbookViewId="0"/>
  </sheetViews>
  <sheetFormatPr baseColWidth="10" defaultColWidth="11.42578125" defaultRowHeight="15" x14ac:dyDescent="0.25"/>
  <cols>
    <col min="1" max="1" width="7.140625" style="226" bestFit="1" customWidth="1"/>
    <col min="2" max="2" width="2.42578125" style="243" customWidth="1"/>
    <col min="3" max="3" width="1.7109375" style="226" customWidth="1"/>
    <col min="4" max="4" width="2.7109375" style="1" customWidth="1"/>
    <col min="5" max="5" width="7" style="1" customWidth="1"/>
    <col min="6" max="6" width="1.28515625" style="1" customWidth="1"/>
    <col min="7" max="7" width="0.7109375" style="1" customWidth="1"/>
    <col min="8" max="12" width="2.140625" style="1" customWidth="1"/>
    <col min="13" max="14" width="1.7109375" style="1" customWidth="1"/>
    <col min="15" max="24" width="2.140625" style="1" customWidth="1"/>
    <col min="25" max="25" width="6.5703125" style="1" customWidth="1"/>
    <col min="26" max="26" width="1.28515625" style="1" customWidth="1"/>
    <col min="27" max="27" width="3.7109375" style="1" customWidth="1"/>
    <col min="28" max="28" width="1.85546875" style="1" customWidth="1"/>
    <col min="29" max="32" width="2.140625" style="1" customWidth="1"/>
    <col min="33" max="34" width="6.42578125" style="1" customWidth="1"/>
    <col min="35" max="35" width="2.140625" style="1" customWidth="1"/>
    <col min="36" max="36" width="7.7109375" style="1" customWidth="1"/>
    <col min="37" max="37" width="5.5703125" style="1" customWidth="1"/>
    <col min="38" max="38" width="2.140625" style="1" customWidth="1"/>
    <col min="39" max="39" width="7" style="1" customWidth="1"/>
    <col min="40" max="40" width="6.5703125" style="1" customWidth="1"/>
    <col min="41" max="41" width="1.140625" style="1" customWidth="1"/>
    <col min="42" max="42" width="5.28515625" style="1" customWidth="1"/>
    <col min="43" max="43" width="5.42578125" style="1" customWidth="1"/>
    <col min="44" max="44" width="2" style="1" customWidth="1"/>
    <col min="45" max="45" width="2.140625" style="1" customWidth="1"/>
    <col min="46" max="47" width="2.140625" style="226" customWidth="1"/>
    <col min="48" max="48" width="2.28515625" style="226" customWidth="1"/>
    <col min="49" max="49" width="0.85546875" style="226" customWidth="1"/>
    <col min="50" max="50" width="2" style="226" customWidth="1"/>
    <col min="51" max="51" width="2.140625" style="226" hidden="1" customWidth="1"/>
    <col min="52" max="52" width="2.140625" style="226" customWidth="1"/>
    <col min="53" max="53" width="1.5703125" style="226" customWidth="1"/>
    <col min="54" max="54" width="1.140625" style="226" customWidth="1"/>
    <col min="55" max="55" width="1" style="226" customWidth="1"/>
    <col min="56" max="56" width="5" style="226" customWidth="1"/>
    <col min="57" max="57" width="2.28515625" style="226" customWidth="1"/>
    <col min="58" max="58" width="1.42578125" style="226" customWidth="1"/>
    <col min="59" max="61" width="2.140625" style="226" customWidth="1"/>
    <col min="62" max="62" width="3.28515625" style="226" customWidth="1"/>
    <col min="63" max="63" width="2.42578125" style="226" customWidth="1"/>
    <col min="64" max="64" width="2.140625" style="226" customWidth="1"/>
    <col min="65" max="65" width="2.7109375" style="226" customWidth="1"/>
    <col min="66" max="69" width="2.140625" style="226" customWidth="1"/>
    <col min="70" max="70" width="1.7109375" style="226" customWidth="1"/>
    <col min="71" max="71" width="2.140625" style="226" customWidth="1"/>
    <col min="72" max="72" width="2.140625" style="59" customWidth="1"/>
    <col min="73" max="186" width="2.140625" style="226" customWidth="1"/>
    <col min="187" max="255" width="11.42578125" style="226"/>
    <col min="256" max="256" width="2.28515625" style="226" customWidth="1"/>
    <col min="257" max="257" width="23.5703125" style="226" customWidth="1"/>
    <col min="258" max="258" width="2.42578125" style="226" customWidth="1"/>
    <col min="259" max="259" width="1.7109375" style="226" customWidth="1"/>
    <col min="260" max="260" width="2.7109375" style="226" customWidth="1"/>
    <col min="261" max="261" width="7" style="226" customWidth="1"/>
    <col min="262" max="262" width="1.28515625" style="226" customWidth="1"/>
    <col min="263" max="263" width="0.7109375" style="226" customWidth="1"/>
    <col min="264" max="268" width="2.140625" style="226" customWidth="1"/>
    <col min="269" max="270" width="1.7109375" style="226" customWidth="1"/>
    <col min="271" max="280" width="2.140625" style="226" customWidth="1"/>
    <col min="281" max="281" width="6.5703125" style="226" customWidth="1"/>
    <col min="282" max="282" width="1.28515625" style="226" customWidth="1"/>
    <col min="283" max="283" width="3.7109375" style="226" customWidth="1"/>
    <col min="284" max="284" width="1.85546875" style="226" customWidth="1"/>
    <col min="285" max="288" width="2.140625" style="226" customWidth="1"/>
    <col min="289" max="290" width="6.42578125" style="226" customWidth="1"/>
    <col min="291" max="291" width="2.140625" style="226" customWidth="1"/>
    <col min="292" max="292" width="7.7109375" style="226" customWidth="1"/>
    <col min="293" max="293" width="5.5703125" style="226" customWidth="1"/>
    <col min="294" max="294" width="2.140625" style="226" customWidth="1"/>
    <col min="295" max="295" width="7" style="226" customWidth="1"/>
    <col min="296" max="296" width="6.5703125" style="226" customWidth="1"/>
    <col min="297" max="297" width="1.140625" style="226" customWidth="1"/>
    <col min="298" max="298" width="5.28515625" style="226" customWidth="1"/>
    <col min="299" max="299" width="5.42578125" style="226" customWidth="1"/>
    <col min="300" max="300" width="2" style="226" customWidth="1"/>
    <col min="301" max="303" width="2.140625" style="226" customWidth="1"/>
    <col min="304" max="304" width="2.28515625" style="226" customWidth="1"/>
    <col min="305" max="305" width="0.85546875" style="226" customWidth="1"/>
    <col min="306" max="306" width="2" style="226" customWidth="1"/>
    <col min="307" max="307" width="0" style="226" hidden="1" customWidth="1"/>
    <col min="308" max="308" width="2.140625" style="226" customWidth="1"/>
    <col min="309" max="309" width="1.5703125" style="226" customWidth="1"/>
    <col min="310" max="310" width="1.140625" style="226" customWidth="1"/>
    <col min="311" max="311" width="1" style="226" customWidth="1"/>
    <col min="312" max="312" width="5" style="226" customWidth="1"/>
    <col min="313" max="313" width="2.28515625" style="226" customWidth="1"/>
    <col min="314" max="314" width="1.42578125" style="226" customWidth="1"/>
    <col min="315" max="317" width="2.140625" style="226" customWidth="1"/>
    <col min="318" max="318" width="3.28515625" style="226" customWidth="1"/>
    <col min="319" max="319" width="2.42578125" style="226" customWidth="1"/>
    <col min="320" max="320" width="2.140625" style="226" customWidth="1"/>
    <col min="321" max="321" width="2.7109375" style="226" customWidth="1"/>
    <col min="322" max="325" width="2.140625" style="226" customWidth="1"/>
    <col min="326" max="326" width="1.7109375" style="226" customWidth="1"/>
    <col min="327" max="442" width="2.140625" style="226" customWidth="1"/>
    <col min="443" max="511" width="11.42578125" style="226"/>
    <col min="512" max="512" width="2.28515625" style="226" customWidth="1"/>
    <col min="513" max="513" width="23.5703125" style="226" customWidth="1"/>
    <col min="514" max="514" width="2.42578125" style="226" customWidth="1"/>
    <col min="515" max="515" width="1.7109375" style="226" customWidth="1"/>
    <col min="516" max="516" width="2.7109375" style="226" customWidth="1"/>
    <col min="517" max="517" width="7" style="226" customWidth="1"/>
    <col min="518" max="518" width="1.28515625" style="226" customWidth="1"/>
    <col min="519" max="519" width="0.7109375" style="226" customWidth="1"/>
    <col min="520" max="524" width="2.140625" style="226" customWidth="1"/>
    <col min="525" max="526" width="1.7109375" style="226" customWidth="1"/>
    <col min="527" max="536" width="2.140625" style="226" customWidth="1"/>
    <col min="537" max="537" width="6.5703125" style="226" customWidth="1"/>
    <col min="538" max="538" width="1.28515625" style="226" customWidth="1"/>
    <col min="539" max="539" width="3.7109375" style="226" customWidth="1"/>
    <col min="540" max="540" width="1.85546875" style="226" customWidth="1"/>
    <col min="541" max="544" width="2.140625" style="226" customWidth="1"/>
    <col min="545" max="546" width="6.42578125" style="226" customWidth="1"/>
    <col min="547" max="547" width="2.140625" style="226" customWidth="1"/>
    <col min="548" max="548" width="7.7109375" style="226" customWidth="1"/>
    <col min="549" max="549" width="5.5703125" style="226" customWidth="1"/>
    <col min="550" max="550" width="2.140625" style="226" customWidth="1"/>
    <col min="551" max="551" width="7" style="226" customWidth="1"/>
    <col min="552" max="552" width="6.5703125" style="226" customWidth="1"/>
    <col min="553" max="553" width="1.140625" style="226" customWidth="1"/>
    <col min="554" max="554" width="5.28515625" style="226" customWidth="1"/>
    <col min="555" max="555" width="5.42578125" style="226" customWidth="1"/>
    <col min="556" max="556" width="2" style="226" customWidth="1"/>
    <col min="557" max="559" width="2.140625" style="226" customWidth="1"/>
    <col min="560" max="560" width="2.28515625" style="226" customWidth="1"/>
    <col min="561" max="561" width="0.85546875" style="226" customWidth="1"/>
    <col min="562" max="562" width="2" style="226" customWidth="1"/>
    <col min="563" max="563" width="0" style="226" hidden="1" customWidth="1"/>
    <col min="564" max="564" width="2.140625" style="226" customWidth="1"/>
    <col min="565" max="565" width="1.5703125" style="226" customWidth="1"/>
    <col min="566" max="566" width="1.140625" style="226" customWidth="1"/>
    <col min="567" max="567" width="1" style="226" customWidth="1"/>
    <col min="568" max="568" width="5" style="226" customWidth="1"/>
    <col min="569" max="569" width="2.28515625" style="226" customWidth="1"/>
    <col min="570" max="570" width="1.42578125" style="226" customWidth="1"/>
    <col min="571" max="573" width="2.140625" style="226" customWidth="1"/>
    <col min="574" max="574" width="3.28515625" style="226" customWidth="1"/>
    <col min="575" max="575" width="2.42578125" style="226" customWidth="1"/>
    <col min="576" max="576" width="2.140625" style="226" customWidth="1"/>
    <col min="577" max="577" width="2.7109375" style="226" customWidth="1"/>
    <col min="578" max="581" width="2.140625" style="226" customWidth="1"/>
    <col min="582" max="582" width="1.7109375" style="226" customWidth="1"/>
    <col min="583" max="698" width="2.140625" style="226" customWidth="1"/>
    <col min="699" max="767" width="11.42578125" style="226"/>
    <col min="768" max="768" width="2.28515625" style="226" customWidth="1"/>
    <col min="769" max="769" width="23.5703125" style="226" customWidth="1"/>
    <col min="770" max="770" width="2.42578125" style="226" customWidth="1"/>
    <col min="771" max="771" width="1.7109375" style="226" customWidth="1"/>
    <col min="772" max="772" width="2.7109375" style="226" customWidth="1"/>
    <col min="773" max="773" width="7" style="226" customWidth="1"/>
    <col min="774" max="774" width="1.28515625" style="226" customWidth="1"/>
    <col min="775" max="775" width="0.7109375" style="226" customWidth="1"/>
    <col min="776" max="780" width="2.140625" style="226" customWidth="1"/>
    <col min="781" max="782" width="1.7109375" style="226" customWidth="1"/>
    <col min="783" max="792" width="2.140625" style="226" customWidth="1"/>
    <col min="793" max="793" width="6.5703125" style="226" customWidth="1"/>
    <col min="794" max="794" width="1.28515625" style="226" customWidth="1"/>
    <col min="795" max="795" width="3.7109375" style="226" customWidth="1"/>
    <col min="796" max="796" width="1.85546875" style="226" customWidth="1"/>
    <col min="797" max="800" width="2.140625" style="226" customWidth="1"/>
    <col min="801" max="802" width="6.42578125" style="226" customWidth="1"/>
    <col min="803" max="803" width="2.140625" style="226" customWidth="1"/>
    <col min="804" max="804" width="7.7109375" style="226" customWidth="1"/>
    <col min="805" max="805" width="5.5703125" style="226" customWidth="1"/>
    <col min="806" max="806" width="2.140625" style="226" customWidth="1"/>
    <col min="807" max="807" width="7" style="226" customWidth="1"/>
    <col min="808" max="808" width="6.5703125" style="226" customWidth="1"/>
    <col min="809" max="809" width="1.140625" style="226" customWidth="1"/>
    <col min="810" max="810" width="5.28515625" style="226" customWidth="1"/>
    <col min="811" max="811" width="5.42578125" style="226" customWidth="1"/>
    <col min="812" max="812" width="2" style="226" customWidth="1"/>
    <col min="813" max="815" width="2.140625" style="226" customWidth="1"/>
    <col min="816" max="816" width="2.28515625" style="226" customWidth="1"/>
    <col min="817" max="817" width="0.85546875" style="226" customWidth="1"/>
    <col min="818" max="818" width="2" style="226" customWidth="1"/>
    <col min="819" max="819" width="0" style="226" hidden="1" customWidth="1"/>
    <col min="820" max="820" width="2.140625" style="226" customWidth="1"/>
    <col min="821" max="821" width="1.5703125" style="226" customWidth="1"/>
    <col min="822" max="822" width="1.140625" style="226" customWidth="1"/>
    <col min="823" max="823" width="1" style="226" customWidth="1"/>
    <col min="824" max="824" width="5" style="226" customWidth="1"/>
    <col min="825" max="825" width="2.28515625" style="226" customWidth="1"/>
    <col min="826" max="826" width="1.42578125" style="226" customWidth="1"/>
    <col min="827" max="829" width="2.140625" style="226" customWidth="1"/>
    <col min="830" max="830" width="3.28515625" style="226" customWidth="1"/>
    <col min="831" max="831" width="2.42578125" style="226" customWidth="1"/>
    <col min="832" max="832" width="2.140625" style="226" customWidth="1"/>
    <col min="833" max="833" width="2.7109375" style="226" customWidth="1"/>
    <col min="834" max="837" width="2.140625" style="226" customWidth="1"/>
    <col min="838" max="838" width="1.7109375" style="226" customWidth="1"/>
    <col min="839" max="954" width="2.140625" style="226" customWidth="1"/>
    <col min="955" max="1023" width="11.42578125" style="226"/>
    <col min="1024" max="1024" width="2.28515625" style="226" customWidth="1"/>
    <col min="1025" max="1025" width="23.5703125" style="226" customWidth="1"/>
    <col min="1026" max="1026" width="2.42578125" style="226" customWidth="1"/>
    <col min="1027" max="1027" width="1.7109375" style="226" customWidth="1"/>
    <col min="1028" max="1028" width="2.7109375" style="226" customWidth="1"/>
    <col min="1029" max="1029" width="7" style="226" customWidth="1"/>
    <col min="1030" max="1030" width="1.28515625" style="226" customWidth="1"/>
    <col min="1031" max="1031" width="0.7109375" style="226" customWidth="1"/>
    <col min="1032" max="1036" width="2.140625" style="226" customWidth="1"/>
    <col min="1037" max="1038" width="1.7109375" style="226" customWidth="1"/>
    <col min="1039" max="1048" width="2.140625" style="226" customWidth="1"/>
    <col min="1049" max="1049" width="6.5703125" style="226" customWidth="1"/>
    <col min="1050" max="1050" width="1.28515625" style="226" customWidth="1"/>
    <col min="1051" max="1051" width="3.7109375" style="226" customWidth="1"/>
    <col min="1052" max="1052" width="1.85546875" style="226" customWidth="1"/>
    <col min="1053" max="1056" width="2.140625" style="226" customWidth="1"/>
    <col min="1057" max="1058" width="6.42578125" style="226" customWidth="1"/>
    <col min="1059" max="1059" width="2.140625" style="226" customWidth="1"/>
    <col min="1060" max="1060" width="7.7109375" style="226" customWidth="1"/>
    <col min="1061" max="1061" width="5.5703125" style="226" customWidth="1"/>
    <col min="1062" max="1062" width="2.140625" style="226" customWidth="1"/>
    <col min="1063" max="1063" width="7" style="226" customWidth="1"/>
    <col min="1064" max="1064" width="6.5703125" style="226" customWidth="1"/>
    <col min="1065" max="1065" width="1.140625" style="226" customWidth="1"/>
    <col min="1066" max="1066" width="5.28515625" style="226" customWidth="1"/>
    <col min="1067" max="1067" width="5.42578125" style="226" customWidth="1"/>
    <col min="1068" max="1068" width="2" style="226" customWidth="1"/>
    <col min="1069" max="1071" width="2.140625" style="226" customWidth="1"/>
    <col min="1072" max="1072" width="2.28515625" style="226" customWidth="1"/>
    <col min="1073" max="1073" width="0.85546875" style="226" customWidth="1"/>
    <col min="1074" max="1074" width="2" style="226" customWidth="1"/>
    <col min="1075" max="1075" width="0" style="226" hidden="1" customWidth="1"/>
    <col min="1076" max="1076" width="2.140625" style="226" customWidth="1"/>
    <col min="1077" max="1077" width="1.5703125" style="226" customWidth="1"/>
    <col min="1078" max="1078" width="1.140625" style="226" customWidth="1"/>
    <col min="1079" max="1079" width="1" style="226" customWidth="1"/>
    <col min="1080" max="1080" width="5" style="226" customWidth="1"/>
    <col min="1081" max="1081" width="2.28515625" style="226" customWidth="1"/>
    <col min="1082" max="1082" width="1.42578125" style="226" customWidth="1"/>
    <col min="1083" max="1085" width="2.140625" style="226" customWidth="1"/>
    <col min="1086" max="1086" width="3.28515625" style="226" customWidth="1"/>
    <col min="1087" max="1087" width="2.42578125" style="226" customWidth="1"/>
    <col min="1088" max="1088" width="2.140625" style="226" customWidth="1"/>
    <col min="1089" max="1089" width="2.7109375" style="226" customWidth="1"/>
    <col min="1090" max="1093" width="2.140625" style="226" customWidth="1"/>
    <col min="1094" max="1094" width="1.7109375" style="226" customWidth="1"/>
    <col min="1095" max="1210" width="2.140625" style="226" customWidth="1"/>
    <col min="1211" max="1279" width="11.42578125" style="226"/>
    <col min="1280" max="1280" width="2.28515625" style="226" customWidth="1"/>
    <col min="1281" max="1281" width="23.5703125" style="226" customWidth="1"/>
    <col min="1282" max="1282" width="2.42578125" style="226" customWidth="1"/>
    <col min="1283" max="1283" width="1.7109375" style="226" customWidth="1"/>
    <col min="1284" max="1284" width="2.7109375" style="226" customWidth="1"/>
    <col min="1285" max="1285" width="7" style="226" customWidth="1"/>
    <col min="1286" max="1286" width="1.28515625" style="226" customWidth="1"/>
    <col min="1287" max="1287" width="0.7109375" style="226" customWidth="1"/>
    <col min="1288" max="1292" width="2.140625" style="226" customWidth="1"/>
    <col min="1293" max="1294" width="1.7109375" style="226" customWidth="1"/>
    <col min="1295" max="1304" width="2.140625" style="226" customWidth="1"/>
    <col min="1305" max="1305" width="6.5703125" style="226" customWidth="1"/>
    <col min="1306" max="1306" width="1.28515625" style="226" customWidth="1"/>
    <col min="1307" max="1307" width="3.7109375" style="226" customWidth="1"/>
    <col min="1308" max="1308" width="1.85546875" style="226" customWidth="1"/>
    <col min="1309" max="1312" width="2.140625" style="226" customWidth="1"/>
    <col min="1313" max="1314" width="6.42578125" style="226" customWidth="1"/>
    <col min="1315" max="1315" width="2.140625" style="226" customWidth="1"/>
    <col min="1316" max="1316" width="7.7109375" style="226" customWidth="1"/>
    <col min="1317" max="1317" width="5.5703125" style="226" customWidth="1"/>
    <col min="1318" max="1318" width="2.140625" style="226" customWidth="1"/>
    <col min="1319" max="1319" width="7" style="226" customWidth="1"/>
    <col min="1320" max="1320" width="6.5703125" style="226" customWidth="1"/>
    <col min="1321" max="1321" width="1.140625" style="226" customWidth="1"/>
    <col min="1322" max="1322" width="5.28515625" style="226" customWidth="1"/>
    <col min="1323" max="1323" width="5.42578125" style="226" customWidth="1"/>
    <col min="1324" max="1324" width="2" style="226" customWidth="1"/>
    <col min="1325" max="1327" width="2.140625" style="226" customWidth="1"/>
    <col min="1328" max="1328" width="2.28515625" style="226" customWidth="1"/>
    <col min="1329" max="1329" width="0.85546875" style="226" customWidth="1"/>
    <col min="1330" max="1330" width="2" style="226" customWidth="1"/>
    <col min="1331" max="1331" width="0" style="226" hidden="1" customWidth="1"/>
    <col min="1332" max="1332" width="2.140625" style="226" customWidth="1"/>
    <col min="1333" max="1333" width="1.5703125" style="226" customWidth="1"/>
    <col min="1334" max="1334" width="1.140625" style="226" customWidth="1"/>
    <col min="1335" max="1335" width="1" style="226" customWidth="1"/>
    <col min="1336" max="1336" width="5" style="226" customWidth="1"/>
    <col min="1337" max="1337" width="2.28515625" style="226" customWidth="1"/>
    <col min="1338" max="1338" width="1.42578125" style="226" customWidth="1"/>
    <col min="1339" max="1341" width="2.140625" style="226" customWidth="1"/>
    <col min="1342" max="1342" width="3.28515625" style="226" customWidth="1"/>
    <col min="1343" max="1343" width="2.42578125" style="226" customWidth="1"/>
    <col min="1344" max="1344" width="2.140625" style="226" customWidth="1"/>
    <col min="1345" max="1345" width="2.7109375" style="226" customWidth="1"/>
    <col min="1346" max="1349" width="2.140625" style="226" customWidth="1"/>
    <col min="1350" max="1350" width="1.7109375" style="226" customWidth="1"/>
    <col min="1351" max="1466" width="2.140625" style="226" customWidth="1"/>
    <col min="1467" max="1535" width="11.42578125" style="226"/>
    <col min="1536" max="1536" width="2.28515625" style="226" customWidth="1"/>
    <col min="1537" max="1537" width="23.5703125" style="226" customWidth="1"/>
    <col min="1538" max="1538" width="2.42578125" style="226" customWidth="1"/>
    <col min="1539" max="1539" width="1.7109375" style="226" customWidth="1"/>
    <col min="1540" max="1540" width="2.7109375" style="226" customWidth="1"/>
    <col min="1541" max="1541" width="7" style="226" customWidth="1"/>
    <col min="1542" max="1542" width="1.28515625" style="226" customWidth="1"/>
    <col min="1543" max="1543" width="0.7109375" style="226" customWidth="1"/>
    <col min="1544" max="1548" width="2.140625" style="226" customWidth="1"/>
    <col min="1549" max="1550" width="1.7109375" style="226" customWidth="1"/>
    <col min="1551" max="1560" width="2.140625" style="226" customWidth="1"/>
    <col min="1561" max="1561" width="6.5703125" style="226" customWidth="1"/>
    <col min="1562" max="1562" width="1.28515625" style="226" customWidth="1"/>
    <col min="1563" max="1563" width="3.7109375" style="226" customWidth="1"/>
    <col min="1564" max="1564" width="1.85546875" style="226" customWidth="1"/>
    <col min="1565" max="1568" width="2.140625" style="226" customWidth="1"/>
    <col min="1569" max="1570" width="6.42578125" style="226" customWidth="1"/>
    <col min="1571" max="1571" width="2.140625" style="226" customWidth="1"/>
    <col min="1572" max="1572" width="7.7109375" style="226" customWidth="1"/>
    <col min="1573" max="1573" width="5.5703125" style="226" customWidth="1"/>
    <col min="1574" max="1574" width="2.140625" style="226" customWidth="1"/>
    <col min="1575" max="1575" width="7" style="226" customWidth="1"/>
    <col min="1576" max="1576" width="6.5703125" style="226" customWidth="1"/>
    <col min="1577" max="1577" width="1.140625" style="226" customWidth="1"/>
    <col min="1578" max="1578" width="5.28515625" style="226" customWidth="1"/>
    <col min="1579" max="1579" width="5.42578125" style="226" customWidth="1"/>
    <col min="1580" max="1580" width="2" style="226" customWidth="1"/>
    <col min="1581" max="1583" width="2.140625" style="226" customWidth="1"/>
    <col min="1584" max="1584" width="2.28515625" style="226" customWidth="1"/>
    <col min="1585" max="1585" width="0.85546875" style="226" customWidth="1"/>
    <col min="1586" max="1586" width="2" style="226" customWidth="1"/>
    <col min="1587" max="1587" width="0" style="226" hidden="1" customWidth="1"/>
    <col min="1588" max="1588" width="2.140625" style="226" customWidth="1"/>
    <col min="1589" max="1589" width="1.5703125" style="226" customWidth="1"/>
    <col min="1590" max="1590" width="1.140625" style="226" customWidth="1"/>
    <col min="1591" max="1591" width="1" style="226" customWidth="1"/>
    <col min="1592" max="1592" width="5" style="226" customWidth="1"/>
    <col min="1593" max="1593" width="2.28515625" style="226" customWidth="1"/>
    <col min="1594" max="1594" width="1.42578125" style="226" customWidth="1"/>
    <col min="1595" max="1597" width="2.140625" style="226" customWidth="1"/>
    <col min="1598" max="1598" width="3.28515625" style="226" customWidth="1"/>
    <col min="1599" max="1599" width="2.42578125" style="226" customWidth="1"/>
    <col min="1600" max="1600" width="2.140625" style="226" customWidth="1"/>
    <col min="1601" max="1601" width="2.7109375" style="226" customWidth="1"/>
    <col min="1602" max="1605" width="2.140625" style="226" customWidth="1"/>
    <col min="1606" max="1606" width="1.7109375" style="226" customWidth="1"/>
    <col min="1607" max="1722" width="2.140625" style="226" customWidth="1"/>
    <col min="1723" max="1791" width="11.42578125" style="226"/>
    <col min="1792" max="1792" width="2.28515625" style="226" customWidth="1"/>
    <col min="1793" max="1793" width="23.5703125" style="226" customWidth="1"/>
    <col min="1794" max="1794" width="2.42578125" style="226" customWidth="1"/>
    <col min="1795" max="1795" width="1.7109375" style="226" customWidth="1"/>
    <col min="1796" max="1796" width="2.7109375" style="226" customWidth="1"/>
    <col min="1797" max="1797" width="7" style="226" customWidth="1"/>
    <col min="1798" max="1798" width="1.28515625" style="226" customWidth="1"/>
    <col min="1799" max="1799" width="0.7109375" style="226" customWidth="1"/>
    <col min="1800" max="1804" width="2.140625" style="226" customWidth="1"/>
    <col min="1805" max="1806" width="1.7109375" style="226" customWidth="1"/>
    <col min="1807" max="1816" width="2.140625" style="226" customWidth="1"/>
    <col min="1817" max="1817" width="6.5703125" style="226" customWidth="1"/>
    <col min="1818" max="1818" width="1.28515625" style="226" customWidth="1"/>
    <col min="1819" max="1819" width="3.7109375" style="226" customWidth="1"/>
    <col min="1820" max="1820" width="1.85546875" style="226" customWidth="1"/>
    <col min="1821" max="1824" width="2.140625" style="226" customWidth="1"/>
    <col min="1825" max="1826" width="6.42578125" style="226" customWidth="1"/>
    <col min="1827" max="1827" width="2.140625" style="226" customWidth="1"/>
    <col min="1828" max="1828" width="7.7109375" style="226" customWidth="1"/>
    <col min="1829" max="1829" width="5.5703125" style="226" customWidth="1"/>
    <col min="1830" max="1830" width="2.140625" style="226" customWidth="1"/>
    <col min="1831" max="1831" width="7" style="226" customWidth="1"/>
    <col min="1832" max="1832" width="6.5703125" style="226" customWidth="1"/>
    <col min="1833" max="1833" width="1.140625" style="226" customWidth="1"/>
    <col min="1834" max="1834" width="5.28515625" style="226" customWidth="1"/>
    <col min="1835" max="1835" width="5.42578125" style="226" customWidth="1"/>
    <col min="1836" max="1836" width="2" style="226" customWidth="1"/>
    <col min="1837" max="1839" width="2.140625" style="226" customWidth="1"/>
    <col min="1840" max="1840" width="2.28515625" style="226" customWidth="1"/>
    <col min="1841" max="1841" width="0.85546875" style="226" customWidth="1"/>
    <col min="1842" max="1842" width="2" style="226" customWidth="1"/>
    <col min="1843" max="1843" width="0" style="226" hidden="1" customWidth="1"/>
    <col min="1844" max="1844" width="2.140625" style="226" customWidth="1"/>
    <col min="1845" max="1845" width="1.5703125" style="226" customWidth="1"/>
    <col min="1846" max="1846" width="1.140625" style="226" customWidth="1"/>
    <col min="1847" max="1847" width="1" style="226" customWidth="1"/>
    <col min="1848" max="1848" width="5" style="226" customWidth="1"/>
    <col min="1849" max="1849" width="2.28515625" style="226" customWidth="1"/>
    <col min="1850" max="1850" width="1.42578125" style="226" customWidth="1"/>
    <col min="1851" max="1853" width="2.140625" style="226" customWidth="1"/>
    <col min="1854" max="1854" width="3.28515625" style="226" customWidth="1"/>
    <col min="1855" max="1855" width="2.42578125" style="226" customWidth="1"/>
    <col min="1856" max="1856" width="2.140625" style="226" customWidth="1"/>
    <col min="1857" max="1857" width="2.7109375" style="226" customWidth="1"/>
    <col min="1858" max="1861" width="2.140625" style="226" customWidth="1"/>
    <col min="1862" max="1862" width="1.7109375" style="226" customWidth="1"/>
    <col min="1863" max="1978" width="2.140625" style="226" customWidth="1"/>
    <col min="1979" max="2047" width="11.42578125" style="226"/>
    <col min="2048" max="2048" width="2.28515625" style="226" customWidth="1"/>
    <col min="2049" max="2049" width="23.5703125" style="226" customWidth="1"/>
    <col min="2050" max="2050" width="2.42578125" style="226" customWidth="1"/>
    <col min="2051" max="2051" width="1.7109375" style="226" customWidth="1"/>
    <col min="2052" max="2052" width="2.7109375" style="226" customWidth="1"/>
    <col min="2053" max="2053" width="7" style="226" customWidth="1"/>
    <col min="2054" max="2054" width="1.28515625" style="226" customWidth="1"/>
    <col min="2055" max="2055" width="0.7109375" style="226" customWidth="1"/>
    <col min="2056" max="2060" width="2.140625" style="226" customWidth="1"/>
    <col min="2061" max="2062" width="1.7109375" style="226" customWidth="1"/>
    <col min="2063" max="2072" width="2.140625" style="226" customWidth="1"/>
    <col min="2073" max="2073" width="6.5703125" style="226" customWidth="1"/>
    <col min="2074" max="2074" width="1.28515625" style="226" customWidth="1"/>
    <col min="2075" max="2075" width="3.7109375" style="226" customWidth="1"/>
    <col min="2076" max="2076" width="1.85546875" style="226" customWidth="1"/>
    <col min="2077" max="2080" width="2.140625" style="226" customWidth="1"/>
    <col min="2081" max="2082" width="6.42578125" style="226" customWidth="1"/>
    <col min="2083" max="2083" width="2.140625" style="226" customWidth="1"/>
    <col min="2084" max="2084" width="7.7109375" style="226" customWidth="1"/>
    <col min="2085" max="2085" width="5.5703125" style="226" customWidth="1"/>
    <col min="2086" max="2086" width="2.140625" style="226" customWidth="1"/>
    <col min="2087" max="2087" width="7" style="226" customWidth="1"/>
    <col min="2088" max="2088" width="6.5703125" style="226" customWidth="1"/>
    <col min="2089" max="2089" width="1.140625" style="226" customWidth="1"/>
    <col min="2090" max="2090" width="5.28515625" style="226" customWidth="1"/>
    <col min="2091" max="2091" width="5.42578125" style="226" customWidth="1"/>
    <col min="2092" max="2092" width="2" style="226" customWidth="1"/>
    <col min="2093" max="2095" width="2.140625" style="226" customWidth="1"/>
    <col min="2096" max="2096" width="2.28515625" style="226" customWidth="1"/>
    <col min="2097" max="2097" width="0.85546875" style="226" customWidth="1"/>
    <col min="2098" max="2098" width="2" style="226" customWidth="1"/>
    <col min="2099" max="2099" width="0" style="226" hidden="1" customWidth="1"/>
    <col min="2100" max="2100" width="2.140625" style="226" customWidth="1"/>
    <col min="2101" max="2101" width="1.5703125" style="226" customWidth="1"/>
    <col min="2102" max="2102" width="1.140625" style="226" customWidth="1"/>
    <col min="2103" max="2103" width="1" style="226" customWidth="1"/>
    <col min="2104" max="2104" width="5" style="226" customWidth="1"/>
    <col min="2105" max="2105" width="2.28515625" style="226" customWidth="1"/>
    <col min="2106" max="2106" width="1.42578125" style="226" customWidth="1"/>
    <col min="2107" max="2109" width="2.140625" style="226" customWidth="1"/>
    <col min="2110" max="2110" width="3.28515625" style="226" customWidth="1"/>
    <col min="2111" max="2111" width="2.42578125" style="226" customWidth="1"/>
    <col min="2112" max="2112" width="2.140625" style="226" customWidth="1"/>
    <col min="2113" max="2113" width="2.7109375" style="226" customWidth="1"/>
    <col min="2114" max="2117" width="2.140625" style="226" customWidth="1"/>
    <col min="2118" max="2118" width="1.7109375" style="226" customWidth="1"/>
    <col min="2119" max="2234" width="2.140625" style="226" customWidth="1"/>
    <col min="2235" max="2303" width="11.42578125" style="226"/>
    <col min="2304" max="2304" width="2.28515625" style="226" customWidth="1"/>
    <col min="2305" max="2305" width="23.5703125" style="226" customWidth="1"/>
    <col min="2306" max="2306" width="2.42578125" style="226" customWidth="1"/>
    <col min="2307" max="2307" width="1.7109375" style="226" customWidth="1"/>
    <col min="2308" max="2308" width="2.7109375" style="226" customWidth="1"/>
    <col min="2309" max="2309" width="7" style="226" customWidth="1"/>
    <col min="2310" max="2310" width="1.28515625" style="226" customWidth="1"/>
    <col min="2311" max="2311" width="0.7109375" style="226" customWidth="1"/>
    <col min="2312" max="2316" width="2.140625" style="226" customWidth="1"/>
    <col min="2317" max="2318" width="1.7109375" style="226" customWidth="1"/>
    <col min="2319" max="2328" width="2.140625" style="226" customWidth="1"/>
    <col min="2329" max="2329" width="6.5703125" style="226" customWidth="1"/>
    <col min="2330" max="2330" width="1.28515625" style="226" customWidth="1"/>
    <col min="2331" max="2331" width="3.7109375" style="226" customWidth="1"/>
    <col min="2332" max="2332" width="1.85546875" style="226" customWidth="1"/>
    <col min="2333" max="2336" width="2.140625" style="226" customWidth="1"/>
    <col min="2337" max="2338" width="6.42578125" style="226" customWidth="1"/>
    <col min="2339" max="2339" width="2.140625" style="226" customWidth="1"/>
    <col min="2340" max="2340" width="7.7109375" style="226" customWidth="1"/>
    <col min="2341" max="2341" width="5.5703125" style="226" customWidth="1"/>
    <col min="2342" max="2342" width="2.140625" style="226" customWidth="1"/>
    <col min="2343" max="2343" width="7" style="226" customWidth="1"/>
    <col min="2344" max="2344" width="6.5703125" style="226" customWidth="1"/>
    <col min="2345" max="2345" width="1.140625" style="226" customWidth="1"/>
    <col min="2346" max="2346" width="5.28515625" style="226" customWidth="1"/>
    <col min="2347" max="2347" width="5.42578125" style="226" customWidth="1"/>
    <col min="2348" max="2348" width="2" style="226" customWidth="1"/>
    <col min="2349" max="2351" width="2.140625" style="226" customWidth="1"/>
    <col min="2352" max="2352" width="2.28515625" style="226" customWidth="1"/>
    <col min="2353" max="2353" width="0.85546875" style="226" customWidth="1"/>
    <col min="2354" max="2354" width="2" style="226" customWidth="1"/>
    <col min="2355" max="2355" width="0" style="226" hidden="1" customWidth="1"/>
    <col min="2356" max="2356" width="2.140625" style="226" customWidth="1"/>
    <col min="2357" max="2357" width="1.5703125" style="226" customWidth="1"/>
    <col min="2358" max="2358" width="1.140625" style="226" customWidth="1"/>
    <col min="2359" max="2359" width="1" style="226" customWidth="1"/>
    <col min="2360" max="2360" width="5" style="226" customWidth="1"/>
    <col min="2361" max="2361" width="2.28515625" style="226" customWidth="1"/>
    <col min="2362" max="2362" width="1.42578125" style="226" customWidth="1"/>
    <col min="2363" max="2365" width="2.140625" style="226" customWidth="1"/>
    <col min="2366" max="2366" width="3.28515625" style="226" customWidth="1"/>
    <col min="2367" max="2367" width="2.42578125" style="226" customWidth="1"/>
    <col min="2368" max="2368" width="2.140625" style="226" customWidth="1"/>
    <col min="2369" max="2369" width="2.7109375" style="226" customWidth="1"/>
    <col min="2370" max="2373" width="2.140625" style="226" customWidth="1"/>
    <col min="2374" max="2374" width="1.7109375" style="226" customWidth="1"/>
    <col min="2375" max="2490" width="2.140625" style="226" customWidth="1"/>
    <col min="2491" max="2559" width="11.42578125" style="226"/>
    <col min="2560" max="2560" width="2.28515625" style="226" customWidth="1"/>
    <col min="2561" max="2561" width="23.5703125" style="226" customWidth="1"/>
    <col min="2562" max="2562" width="2.42578125" style="226" customWidth="1"/>
    <col min="2563" max="2563" width="1.7109375" style="226" customWidth="1"/>
    <col min="2564" max="2564" width="2.7109375" style="226" customWidth="1"/>
    <col min="2565" max="2565" width="7" style="226" customWidth="1"/>
    <col min="2566" max="2566" width="1.28515625" style="226" customWidth="1"/>
    <col min="2567" max="2567" width="0.7109375" style="226" customWidth="1"/>
    <col min="2568" max="2572" width="2.140625" style="226" customWidth="1"/>
    <col min="2573" max="2574" width="1.7109375" style="226" customWidth="1"/>
    <col min="2575" max="2584" width="2.140625" style="226" customWidth="1"/>
    <col min="2585" max="2585" width="6.5703125" style="226" customWidth="1"/>
    <col min="2586" max="2586" width="1.28515625" style="226" customWidth="1"/>
    <col min="2587" max="2587" width="3.7109375" style="226" customWidth="1"/>
    <col min="2588" max="2588" width="1.85546875" style="226" customWidth="1"/>
    <col min="2589" max="2592" width="2.140625" style="226" customWidth="1"/>
    <col min="2593" max="2594" width="6.42578125" style="226" customWidth="1"/>
    <col min="2595" max="2595" width="2.140625" style="226" customWidth="1"/>
    <col min="2596" max="2596" width="7.7109375" style="226" customWidth="1"/>
    <col min="2597" max="2597" width="5.5703125" style="226" customWidth="1"/>
    <col min="2598" max="2598" width="2.140625" style="226" customWidth="1"/>
    <col min="2599" max="2599" width="7" style="226" customWidth="1"/>
    <col min="2600" max="2600" width="6.5703125" style="226" customWidth="1"/>
    <col min="2601" max="2601" width="1.140625" style="226" customWidth="1"/>
    <col min="2602" max="2602" width="5.28515625" style="226" customWidth="1"/>
    <col min="2603" max="2603" width="5.42578125" style="226" customWidth="1"/>
    <col min="2604" max="2604" width="2" style="226" customWidth="1"/>
    <col min="2605" max="2607" width="2.140625" style="226" customWidth="1"/>
    <col min="2608" max="2608" width="2.28515625" style="226" customWidth="1"/>
    <col min="2609" max="2609" width="0.85546875" style="226" customWidth="1"/>
    <col min="2610" max="2610" width="2" style="226" customWidth="1"/>
    <col min="2611" max="2611" width="0" style="226" hidden="1" customWidth="1"/>
    <col min="2612" max="2612" width="2.140625" style="226" customWidth="1"/>
    <col min="2613" max="2613" width="1.5703125" style="226" customWidth="1"/>
    <col min="2614" max="2614" width="1.140625" style="226" customWidth="1"/>
    <col min="2615" max="2615" width="1" style="226" customWidth="1"/>
    <col min="2616" max="2616" width="5" style="226" customWidth="1"/>
    <col min="2617" max="2617" width="2.28515625" style="226" customWidth="1"/>
    <col min="2618" max="2618" width="1.42578125" style="226" customWidth="1"/>
    <col min="2619" max="2621" width="2.140625" style="226" customWidth="1"/>
    <col min="2622" max="2622" width="3.28515625" style="226" customWidth="1"/>
    <col min="2623" max="2623" width="2.42578125" style="226" customWidth="1"/>
    <col min="2624" max="2624" width="2.140625" style="226" customWidth="1"/>
    <col min="2625" max="2625" width="2.7109375" style="226" customWidth="1"/>
    <col min="2626" max="2629" width="2.140625" style="226" customWidth="1"/>
    <col min="2630" max="2630" width="1.7109375" style="226" customWidth="1"/>
    <col min="2631" max="2746" width="2.140625" style="226" customWidth="1"/>
    <col min="2747" max="2815" width="11.42578125" style="226"/>
    <col min="2816" max="2816" width="2.28515625" style="226" customWidth="1"/>
    <col min="2817" max="2817" width="23.5703125" style="226" customWidth="1"/>
    <col min="2818" max="2818" width="2.42578125" style="226" customWidth="1"/>
    <col min="2819" max="2819" width="1.7109375" style="226" customWidth="1"/>
    <col min="2820" max="2820" width="2.7109375" style="226" customWidth="1"/>
    <col min="2821" max="2821" width="7" style="226" customWidth="1"/>
    <col min="2822" max="2822" width="1.28515625" style="226" customWidth="1"/>
    <col min="2823" max="2823" width="0.7109375" style="226" customWidth="1"/>
    <col min="2824" max="2828" width="2.140625" style="226" customWidth="1"/>
    <col min="2829" max="2830" width="1.7109375" style="226" customWidth="1"/>
    <col min="2831" max="2840" width="2.140625" style="226" customWidth="1"/>
    <col min="2841" max="2841" width="6.5703125" style="226" customWidth="1"/>
    <col min="2842" max="2842" width="1.28515625" style="226" customWidth="1"/>
    <col min="2843" max="2843" width="3.7109375" style="226" customWidth="1"/>
    <col min="2844" max="2844" width="1.85546875" style="226" customWidth="1"/>
    <col min="2845" max="2848" width="2.140625" style="226" customWidth="1"/>
    <col min="2849" max="2850" width="6.42578125" style="226" customWidth="1"/>
    <col min="2851" max="2851" width="2.140625" style="226" customWidth="1"/>
    <col min="2852" max="2852" width="7.7109375" style="226" customWidth="1"/>
    <col min="2853" max="2853" width="5.5703125" style="226" customWidth="1"/>
    <col min="2854" max="2854" width="2.140625" style="226" customWidth="1"/>
    <col min="2855" max="2855" width="7" style="226" customWidth="1"/>
    <col min="2856" max="2856" width="6.5703125" style="226" customWidth="1"/>
    <col min="2857" max="2857" width="1.140625" style="226" customWidth="1"/>
    <col min="2858" max="2858" width="5.28515625" style="226" customWidth="1"/>
    <col min="2859" max="2859" width="5.42578125" style="226" customWidth="1"/>
    <col min="2860" max="2860" width="2" style="226" customWidth="1"/>
    <col min="2861" max="2863" width="2.140625" style="226" customWidth="1"/>
    <col min="2864" max="2864" width="2.28515625" style="226" customWidth="1"/>
    <col min="2865" max="2865" width="0.85546875" style="226" customWidth="1"/>
    <col min="2866" max="2866" width="2" style="226" customWidth="1"/>
    <col min="2867" max="2867" width="0" style="226" hidden="1" customWidth="1"/>
    <col min="2868" max="2868" width="2.140625" style="226" customWidth="1"/>
    <col min="2869" max="2869" width="1.5703125" style="226" customWidth="1"/>
    <col min="2870" max="2870" width="1.140625" style="226" customWidth="1"/>
    <col min="2871" max="2871" width="1" style="226" customWidth="1"/>
    <col min="2872" max="2872" width="5" style="226" customWidth="1"/>
    <col min="2873" max="2873" width="2.28515625" style="226" customWidth="1"/>
    <col min="2874" max="2874" width="1.42578125" style="226" customWidth="1"/>
    <col min="2875" max="2877" width="2.140625" style="226" customWidth="1"/>
    <col min="2878" max="2878" width="3.28515625" style="226" customWidth="1"/>
    <col min="2879" max="2879" width="2.42578125" style="226" customWidth="1"/>
    <col min="2880" max="2880" width="2.140625" style="226" customWidth="1"/>
    <col min="2881" max="2881" width="2.7109375" style="226" customWidth="1"/>
    <col min="2882" max="2885" width="2.140625" style="226" customWidth="1"/>
    <col min="2886" max="2886" width="1.7109375" style="226" customWidth="1"/>
    <col min="2887" max="3002" width="2.140625" style="226" customWidth="1"/>
    <col min="3003" max="3071" width="11.42578125" style="226"/>
    <col min="3072" max="3072" width="2.28515625" style="226" customWidth="1"/>
    <col min="3073" max="3073" width="23.5703125" style="226" customWidth="1"/>
    <col min="3074" max="3074" width="2.42578125" style="226" customWidth="1"/>
    <col min="3075" max="3075" width="1.7109375" style="226" customWidth="1"/>
    <col min="3076" max="3076" width="2.7109375" style="226" customWidth="1"/>
    <col min="3077" max="3077" width="7" style="226" customWidth="1"/>
    <col min="3078" max="3078" width="1.28515625" style="226" customWidth="1"/>
    <col min="3079" max="3079" width="0.7109375" style="226" customWidth="1"/>
    <col min="3080" max="3084" width="2.140625" style="226" customWidth="1"/>
    <col min="3085" max="3086" width="1.7109375" style="226" customWidth="1"/>
    <col min="3087" max="3096" width="2.140625" style="226" customWidth="1"/>
    <col min="3097" max="3097" width="6.5703125" style="226" customWidth="1"/>
    <col min="3098" max="3098" width="1.28515625" style="226" customWidth="1"/>
    <col min="3099" max="3099" width="3.7109375" style="226" customWidth="1"/>
    <col min="3100" max="3100" width="1.85546875" style="226" customWidth="1"/>
    <col min="3101" max="3104" width="2.140625" style="226" customWidth="1"/>
    <col min="3105" max="3106" width="6.42578125" style="226" customWidth="1"/>
    <col min="3107" max="3107" width="2.140625" style="226" customWidth="1"/>
    <col min="3108" max="3108" width="7.7109375" style="226" customWidth="1"/>
    <col min="3109" max="3109" width="5.5703125" style="226" customWidth="1"/>
    <col min="3110" max="3110" width="2.140625" style="226" customWidth="1"/>
    <col min="3111" max="3111" width="7" style="226" customWidth="1"/>
    <col min="3112" max="3112" width="6.5703125" style="226" customWidth="1"/>
    <col min="3113" max="3113" width="1.140625" style="226" customWidth="1"/>
    <col min="3114" max="3114" width="5.28515625" style="226" customWidth="1"/>
    <col min="3115" max="3115" width="5.42578125" style="226" customWidth="1"/>
    <col min="3116" max="3116" width="2" style="226" customWidth="1"/>
    <col min="3117" max="3119" width="2.140625" style="226" customWidth="1"/>
    <col min="3120" max="3120" width="2.28515625" style="226" customWidth="1"/>
    <col min="3121" max="3121" width="0.85546875" style="226" customWidth="1"/>
    <col min="3122" max="3122" width="2" style="226" customWidth="1"/>
    <col min="3123" max="3123" width="0" style="226" hidden="1" customWidth="1"/>
    <col min="3124" max="3124" width="2.140625" style="226" customWidth="1"/>
    <col min="3125" max="3125" width="1.5703125" style="226" customWidth="1"/>
    <col min="3126" max="3126" width="1.140625" style="226" customWidth="1"/>
    <col min="3127" max="3127" width="1" style="226" customWidth="1"/>
    <col min="3128" max="3128" width="5" style="226" customWidth="1"/>
    <col min="3129" max="3129" width="2.28515625" style="226" customWidth="1"/>
    <col min="3130" max="3130" width="1.42578125" style="226" customWidth="1"/>
    <col min="3131" max="3133" width="2.140625" style="226" customWidth="1"/>
    <col min="3134" max="3134" width="3.28515625" style="226" customWidth="1"/>
    <col min="3135" max="3135" width="2.42578125" style="226" customWidth="1"/>
    <col min="3136" max="3136" width="2.140625" style="226" customWidth="1"/>
    <col min="3137" max="3137" width="2.7109375" style="226" customWidth="1"/>
    <col min="3138" max="3141" width="2.140625" style="226" customWidth="1"/>
    <col min="3142" max="3142" width="1.7109375" style="226" customWidth="1"/>
    <col min="3143" max="3258" width="2.140625" style="226" customWidth="1"/>
    <col min="3259" max="3327" width="11.42578125" style="226"/>
    <col min="3328" max="3328" width="2.28515625" style="226" customWidth="1"/>
    <col min="3329" max="3329" width="23.5703125" style="226" customWidth="1"/>
    <col min="3330" max="3330" width="2.42578125" style="226" customWidth="1"/>
    <col min="3331" max="3331" width="1.7109375" style="226" customWidth="1"/>
    <col min="3332" max="3332" width="2.7109375" style="226" customWidth="1"/>
    <col min="3333" max="3333" width="7" style="226" customWidth="1"/>
    <col min="3334" max="3334" width="1.28515625" style="226" customWidth="1"/>
    <col min="3335" max="3335" width="0.7109375" style="226" customWidth="1"/>
    <col min="3336" max="3340" width="2.140625" style="226" customWidth="1"/>
    <col min="3341" max="3342" width="1.7109375" style="226" customWidth="1"/>
    <col min="3343" max="3352" width="2.140625" style="226" customWidth="1"/>
    <col min="3353" max="3353" width="6.5703125" style="226" customWidth="1"/>
    <col min="3354" max="3354" width="1.28515625" style="226" customWidth="1"/>
    <col min="3355" max="3355" width="3.7109375" style="226" customWidth="1"/>
    <col min="3356" max="3356" width="1.85546875" style="226" customWidth="1"/>
    <col min="3357" max="3360" width="2.140625" style="226" customWidth="1"/>
    <col min="3361" max="3362" width="6.42578125" style="226" customWidth="1"/>
    <col min="3363" max="3363" width="2.140625" style="226" customWidth="1"/>
    <col min="3364" max="3364" width="7.7109375" style="226" customWidth="1"/>
    <col min="3365" max="3365" width="5.5703125" style="226" customWidth="1"/>
    <col min="3366" max="3366" width="2.140625" style="226" customWidth="1"/>
    <col min="3367" max="3367" width="7" style="226" customWidth="1"/>
    <col min="3368" max="3368" width="6.5703125" style="226" customWidth="1"/>
    <col min="3369" max="3369" width="1.140625" style="226" customWidth="1"/>
    <col min="3370" max="3370" width="5.28515625" style="226" customWidth="1"/>
    <col min="3371" max="3371" width="5.42578125" style="226" customWidth="1"/>
    <col min="3372" max="3372" width="2" style="226" customWidth="1"/>
    <col min="3373" max="3375" width="2.140625" style="226" customWidth="1"/>
    <col min="3376" max="3376" width="2.28515625" style="226" customWidth="1"/>
    <col min="3377" max="3377" width="0.85546875" style="226" customWidth="1"/>
    <col min="3378" max="3378" width="2" style="226" customWidth="1"/>
    <col min="3379" max="3379" width="0" style="226" hidden="1" customWidth="1"/>
    <col min="3380" max="3380" width="2.140625" style="226" customWidth="1"/>
    <col min="3381" max="3381" width="1.5703125" style="226" customWidth="1"/>
    <col min="3382" max="3382" width="1.140625" style="226" customWidth="1"/>
    <col min="3383" max="3383" width="1" style="226" customWidth="1"/>
    <col min="3384" max="3384" width="5" style="226" customWidth="1"/>
    <col min="3385" max="3385" width="2.28515625" style="226" customWidth="1"/>
    <col min="3386" max="3386" width="1.42578125" style="226" customWidth="1"/>
    <col min="3387" max="3389" width="2.140625" style="226" customWidth="1"/>
    <col min="3390" max="3390" width="3.28515625" style="226" customWidth="1"/>
    <col min="3391" max="3391" width="2.42578125" style="226" customWidth="1"/>
    <col min="3392" max="3392" width="2.140625" style="226" customWidth="1"/>
    <col min="3393" max="3393" width="2.7109375" style="226" customWidth="1"/>
    <col min="3394" max="3397" width="2.140625" style="226" customWidth="1"/>
    <col min="3398" max="3398" width="1.7109375" style="226" customWidth="1"/>
    <col min="3399" max="3514" width="2.140625" style="226" customWidth="1"/>
    <col min="3515" max="3583" width="11.42578125" style="226"/>
    <col min="3584" max="3584" width="2.28515625" style="226" customWidth="1"/>
    <col min="3585" max="3585" width="23.5703125" style="226" customWidth="1"/>
    <col min="3586" max="3586" width="2.42578125" style="226" customWidth="1"/>
    <col min="3587" max="3587" width="1.7109375" style="226" customWidth="1"/>
    <col min="3588" max="3588" width="2.7109375" style="226" customWidth="1"/>
    <col min="3589" max="3589" width="7" style="226" customWidth="1"/>
    <col min="3590" max="3590" width="1.28515625" style="226" customWidth="1"/>
    <col min="3591" max="3591" width="0.7109375" style="226" customWidth="1"/>
    <col min="3592" max="3596" width="2.140625" style="226" customWidth="1"/>
    <col min="3597" max="3598" width="1.7109375" style="226" customWidth="1"/>
    <col min="3599" max="3608" width="2.140625" style="226" customWidth="1"/>
    <col min="3609" max="3609" width="6.5703125" style="226" customWidth="1"/>
    <col min="3610" max="3610" width="1.28515625" style="226" customWidth="1"/>
    <col min="3611" max="3611" width="3.7109375" style="226" customWidth="1"/>
    <col min="3612" max="3612" width="1.85546875" style="226" customWidth="1"/>
    <col min="3613" max="3616" width="2.140625" style="226" customWidth="1"/>
    <col min="3617" max="3618" width="6.42578125" style="226" customWidth="1"/>
    <col min="3619" max="3619" width="2.140625" style="226" customWidth="1"/>
    <col min="3620" max="3620" width="7.7109375" style="226" customWidth="1"/>
    <col min="3621" max="3621" width="5.5703125" style="226" customWidth="1"/>
    <col min="3622" max="3622" width="2.140625" style="226" customWidth="1"/>
    <col min="3623" max="3623" width="7" style="226" customWidth="1"/>
    <col min="3624" max="3624" width="6.5703125" style="226" customWidth="1"/>
    <col min="3625" max="3625" width="1.140625" style="226" customWidth="1"/>
    <col min="3626" max="3626" width="5.28515625" style="226" customWidth="1"/>
    <col min="3627" max="3627" width="5.42578125" style="226" customWidth="1"/>
    <col min="3628" max="3628" width="2" style="226" customWidth="1"/>
    <col min="3629" max="3631" width="2.140625" style="226" customWidth="1"/>
    <col min="3632" max="3632" width="2.28515625" style="226" customWidth="1"/>
    <col min="3633" max="3633" width="0.85546875" style="226" customWidth="1"/>
    <col min="3634" max="3634" width="2" style="226" customWidth="1"/>
    <col min="3635" max="3635" width="0" style="226" hidden="1" customWidth="1"/>
    <col min="3636" max="3636" width="2.140625" style="226" customWidth="1"/>
    <col min="3637" max="3637" width="1.5703125" style="226" customWidth="1"/>
    <col min="3638" max="3638" width="1.140625" style="226" customWidth="1"/>
    <col min="3639" max="3639" width="1" style="226" customWidth="1"/>
    <col min="3640" max="3640" width="5" style="226" customWidth="1"/>
    <col min="3641" max="3641" width="2.28515625" style="226" customWidth="1"/>
    <col min="3642" max="3642" width="1.42578125" style="226" customWidth="1"/>
    <col min="3643" max="3645" width="2.140625" style="226" customWidth="1"/>
    <col min="3646" max="3646" width="3.28515625" style="226" customWidth="1"/>
    <col min="3647" max="3647" width="2.42578125" style="226" customWidth="1"/>
    <col min="3648" max="3648" width="2.140625" style="226" customWidth="1"/>
    <col min="3649" max="3649" width="2.7109375" style="226" customWidth="1"/>
    <col min="3650" max="3653" width="2.140625" style="226" customWidth="1"/>
    <col min="3654" max="3654" width="1.7109375" style="226" customWidth="1"/>
    <col min="3655" max="3770" width="2.140625" style="226" customWidth="1"/>
    <col min="3771" max="3839" width="11.42578125" style="226"/>
    <col min="3840" max="3840" width="2.28515625" style="226" customWidth="1"/>
    <col min="3841" max="3841" width="23.5703125" style="226" customWidth="1"/>
    <col min="3842" max="3842" width="2.42578125" style="226" customWidth="1"/>
    <col min="3843" max="3843" width="1.7109375" style="226" customWidth="1"/>
    <col min="3844" max="3844" width="2.7109375" style="226" customWidth="1"/>
    <col min="3845" max="3845" width="7" style="226" customWidth="1"/>
    <col min="3846" max="3846" width="1.28515625" style="226" customWidth="1"/>
    <col min="3847" max="3847" width="0.7109375" style="226" customWidth="1"/>
    <col min="3848" max="3852" width="2.140625" style="226" customWidth="1"/>
    <col min="3853" max="3854" width="1.7109375" style="226" customWidth="1"/>
    <col min="3855" max="3864" width="2.140625" style="226" customWidth="1"/>
    <col min="3865" max="3865" width="6.5703125" style="226" customWidth="1"/>
    <col min="3866" max="3866" width="1.28515625" style="226" customWidth="1"/>
    <col min="3867" max="3867" width="3.7109375" style="226" customWidth="1"/>
    <col min="3868" max="3868" width="1.85546875" style="226" customWidth="1"/>
    <col min="3869" max="3872" width="2.140625" style="226" customWidth="1"/>
    <col min="3873" max="3874" width="6.42578125" style="226" customWidth="1"/>
    <col min="3875" max="3875" width="2.140625" style="226" customWidth="1"/>
    <col min="3876" max="3876" width="7.7109375" style="226" customWidth="1"/>
    <col min="3877" max="3877" width="5.5703125" style="226" customWidth="1"/>
    <col min="3878" max="3878" width="2.140625" style="226" customWidth="1"/>
    <col min="3879" max="3879" width="7" style="226" customWidth="1"/>
    <col min="3880" max="3880" width="6.5703125" style="226" customWidth="1"/>
    <col min="3881" max="3881" width="1.140625" style="226" customWidth="1"/>
    <col min="3882" max="3882" width="5.28515625" style="226" customWidth="1"/>
    <col min="3883" max="3883" width="5.42578125" style="226" customWidth="1"/>
    <col min="3884" max="3884" width="2" style="226" customWidth="1"/>
    <col min="3885" max="3887" width="2.140625" style="226" customWidth="1"/>
    <col min="3888" max="3888" width="2.28515625" style="226" customWidth="1"/>
    <col min="3889" max="3889" width="0.85546875" style="226" customWidth="1"/>
    <col min="3890" max="3890" width="2" style="226" customWidth="1"/>
    <col min="3891" max="3891" width="0" style="226" hidden="1" customWidth="1"/>
    <col min="3892" max="3892" width="2.140625" style="226" customWidth="1"/>
    <col min="3893" max="3893" width="1.5703125" style="226" customWidth="1"/>
    <col min="3894" max="3894" width="1.140625" style="226" customWidth="1"/>
    <col min="3895" max="3895" width="1" style="226" customWidth="1"/>
    <col min="3896" max="3896" width="5" style="226" customWidth="1"/>
    <col min="3897" max="3897" width="2.28515625" style="226" customWidth="1"/>
    <col min="3898" max="3898" width="1.42578125" style="226" customWidth="1"/>
    <col min="3899" max="3901" width="2.140625" style="226" customWidth="1"/>
    <col min="3902" max="3902" width="3.28515625" style="226" customWidth="1"/>
    <col min="3903" max="3903" width="2.42578125" style="226" customWidth="1"/>
    <col min="3904" max="3904" width="2.140625" style="226" customWidth="1"/>
    <col min="3905" max="3905" width="2.7109375" style="226" customWidth="1"/>
    <col min="3906" max="3909" width="2.140625" style="226" customWidth="1"/>
    <col min="3910" max="3910" width="1.7109375" style="226" customWidth="1"/>
    <col min="3911" max="4026" width="2.140625" style="226" customWidth="1"/>
    <col min="4027" max="4095" width="11.42578125" style="226"/>
    <col min="4096" max="4096" width="2.28515625" style="226" customWidth="1"/>
    <col min="4097" max="4097" width="23.5703125" style="226" customWidth="1"/>
    <col min="4098" max="4098" width="2.42578125" style="226" customWidth="1"/>
    <col min="4099" max="4099" width="1.7109375" style="226" customWidth="1"/>
    <col min="4100" max="4100" width="2.7109375" style="226" customWidth="1"/>
    <col min="4101" max="4101" width="7" style="226" customWidth="1"/>
    <col min="4102" max="4102" width="1.28515625" style="226" customWidth="1"/>
    <col min="4103" max="4103" width="0.7109375" style="226" customWidth="1"/>
    <col min="4104" max="4108" width="2.140625" style="226" customWidth="1"/>
    <col min="4109" max="4110" width="1.7109375" style="226" customWidth="1"/>
    <col min="4111" max="4120" width="2.140625" style="226" customWidth="1"/>
    <col min="4121" max="4121" width="6.5703125" style="226" customWidth="1"/>
    <col min="4122" max="4122" width="1.28515625" style="226" customWidth="1"/>
    <col min="4123" max="4123" width="3.7109375" style="226" customWidth="1"/>
    <col min="4124" max="4124" width="1.85546875" style="226" customWidth="1"/>
    <col min="4125" max="4128" width="2.140625" style="226" customWidth="1"/>
    <col min="4129" max="4130" width="6.42578125" style="226" customWidth="1"/>
    <col min="4131" max="4131" width="2.140625" style="226" customWidth="1"/>
    <col min="4132" max="4132" width="7.7109375" style="226" customWidth="1"/>
    <col min="4133" max="4133" width="5.5703125" style="226" customWidth="1"/>
    <col min="4134" max="4134" width="2.140625" style="226" customWidth="1"/>
    <col min="4135" max="4135" width="7" style="226" customWidth="1"/>
    <col min="4136" max="4136" width="6.5703125" style="226" customWidth="1"/>
    <col min="4137" max="4137" width="1.140625" style="226" customWidth="1"/>
    <col min="4138" max="4138" width="5.28515625" style="226" customWidth="1"/>
    <col min="4139" max="4139" width="5.42578125" style="226" customWidth="1"/>
    <col min="4140" max="4140" width="2" style="226" customWidth="1"/>
    <col min="4141" max="4143" width="2.140625" style="226" customWidth="1"/>
    <col min="4144" max="4144" width="2.28515625" style="226" customWidth="1"/>
    <col min="4145" max="4145" width="0.85546875" style="226" customWidth="1"/>
    <col min="4146" max="4146" width="2" style="226" customWidth="1"/>
    <col min="4147" max="4147" width="0" style="226" hidden="1" customWidth="1"/>
    <col min="4148" max="4148" width="2.140625" style="226" customWidth="1"/>
    <col min="4149" max="4149" width="1.5703125" style="226" customWidth="1"/>
    <col min="4150" max="4150" width="1.140625" style="226" customWidth="1"/>
    <col min="4151" max="4151" width="1" style="226" customWidth="1"/>
    <col min="4152" max="4152" width="5" style="226" customWidth="1"/>
    <col min="4153" max="4153" width="2.28515625" style="226" customWidth="1"/>
    <col min="4154" max="4154" width="1.42578125" style="226" customWidth="1"/>
    <col min="4155" max="4157" width="2.140625" style="226" customWidth="1"/>
    <col min="4158" max="4158" width="3.28515625" style="226" customWidth="1"/>
    <col min="4159" max="4159" width="2.42578125" style="226" customWidth="1"/>
    <col min="4160" max="4160" width="2.140625" style="226" customWidth="1"/>
    <col min="4161" max="4161" width="2.7109375" style="226" customWidth="1"/>
    <col min="4162" max="4165" width="2.140625" style="226" customWidth="1"/>
    <col min="4166" max="4166" width="1.7109375" style="226" customWidth="1"/>
    <col min="4167" max="4282" width="2.140625" style="226" customWidth="1"/>
    <col min="4283" max="4351" width="11.42578125" style="226"/>
    <col min="4352" max="4352" width="2.28515625" style="226" customWidth="1"/>
    <col min="4353" max="4353" width="23.5703125" style="226" customWidth="1"/>
    <col min="4354" max="4354" width="2.42578125" style="226" customWidth="1"/>
    <col min="4355" max="4355" width="1.7109375" style="226" customWidth="1"/>
    <col min="4356" max="4356" width="2.7109375" style="226" customWidth="1"/>
    <col min="4357" max="4357" width="7" style="226" customWidth="1"/>
    <col min="4358" max="4358" width="1.28515625" style="226" customWidth="1"/>
    <col min="4359" max="4359" width="0.7109375" style="226" customWidth="1"/>
    <col min="4360" max="4364" width="2.140625" style="226" customWidth="1"/>
    <col min="4365" max="4366" width="1.7109375" style="226" customWidth="1"/>
    <col min="4367" max="4376" width="2.140625" style="226" customWidth="1"/>
    <col min="4377" max="4377" width="6.5703125" style="226" customWidth="1"/>
    <col min="4378" max="4378" width="1.28515625" style="226" customWidth="1"/>
    <col min="4379" max="4379" width="3.7109375" style="226" customWidth="1"/>
    <col min="4380" max="4380" width="1.85546875" style="226" customWidth="1"/>
    <col min="4381" max="4384" width="2.140625" style="226" customWidth="1"/>
    <col min="4385" max="4386" width="6.42578125" style="226" customWidth="1"/>
    <col min="4387" max="4387" width="2.140625" style="226" customWidth="1"/>
    <col min="4388" max="4388" width="7.7109375" style="226" customWidth="1"/>
    <col min="4389" max="4389" width="5.5703125" style="226" customWidth="1"/>
    <col min="4390" max="4390" width="2.140625" style="226" customWidth="1"/>
    <col min="4391" max="4391" width="7" style="226" customWidth="1"/>
    <col min="4392" max="4392" width="6.5703125" style="226" customWidth="1"/>
    <col min="4393" max="4393" width="1.140625" style="226" customWidth="1"/>
    <col min="4394" max="4394" width="5.28515625" style="226" customWidth="1"/>
    <col min="4395" max="4395" width="5.42578125" style="226" customWidth="1"/>
    <col min="4396" max="4396" width="2" style="226" customWidth="1"/>
    <col min="4397" max="4399" width="2.140625" style="226" customWidth="1"/>
    <col min="4400" max="4400" width="2.28515625" style="226" customWidth="1"/>
    <col min="4401" max="4401" width="0.85546875" style="226" customWidth="1"/>
    <col min="4402" max="4402" width="2" style="226" customWidth="1"/>
    <col min="4403" max="4403" width="0" style="226" hidden="1" customWidth="1"/>
    <col min="4404" max="4404" width="2.140625" style="226" customWidth="1"/>
    <col min="4405" max="4405" width="1.5703125" style="226" customWidth="1"/>
    <col min="4406" max="4406" width="1.140625" style="226" customWidth="1"/>
    <col min="4407" max="4407" width="1" style="226" customWidth="1"/>
    <col min="4408" max="4408" width="5" style="226" customWidth="1"/>
    <col min="4409" max="4409" width="2.28515625" style="226" customWidth="1"/>
    <col min="4410" max="4410" width="1.42578125" style="226" customWidth="1"/>
    <col min="4411" max="4413" width="2.140625" style="226" customWidth="1"/>
    <col min="4414" max="4414" width="3.28515625" style="226" customWidth="1"/>
    <col min="4415" max="4415" width="2.42578125" style="226" customWidth="1"/>
    <col min="4416" max="4416" width="2.140625" style="226" customWidth="1"/>
    <col min="4417" max="4417" width="2.7109375" style="226" customWidth="1"/>
    <col min="4418" max="4421" width="2.140625" style="226" customWidth="1"/>
    <col min="4422" max="4422" width="1.7109375" style="226" customWidth="1"/>
    <col min="4423" max="4538" width="2.140625" style="226" customWidth="1"/>
    <col min="4539" max="4607" width="11.42578125" style="226"/>
    <col min="4608" max="4608" width="2.28515625" style="226" customWidth="1"/>
    <col min="4609" max="4609" width="23.5703125" style="226" customWidth="1"/>
    <col min="4610" max="4610" width="2.42578125" style="226" customWidth="1"/>
    <col min="4611" max="4611" width="1.7109375" style="226" customWidth="1"/>
    <col min="4612" max="4612" width="2.7109375" style="226" customWidth="1"/>
    <col min="4613" max="4613" width="7" style="226" customWidth="1"/>
    <col min="4614" max="4614" width="1.28515625" style="226" customWidth="1"/>
    <col min="4615" max="4615" width="0.7109375" style="226" customWidth="1"/>
    <col min="4616" max="4620" width="2.140625" style="226" customWidth="1"/>
    <col min="4621" max="4622" width="1.7109375" style="226" customWidth="1"/>
    <col min="4623" max="4632" width="2.140625" style="226" customWidth="1"/>
    <col min="4633" max="4633" width="6.5703125" style="226" customWidth="1"/>
    <col min="4634" max="4634" width="1.28515625" style="226" customWidth="1"/>
    <col min="4635" max="4635" width="3.7109375" style="226" customWidth="1"/>
    <col min="4636" max="4636" width="1.85546875" style="226" customWidth="1"/>
    <col min="4637" max="4640" width="2.140625" style="226" customWidth="1"/>
    <col min="4641" max="4642" width="6.42578125" style="226" customWidth="1"/>
    <col min="4643" max="4643" width="2.140625" style="226" customWidth="1"/>
    <col min="4644" max="4644" width="7.7109375" style="226" customWidth="1"/>
    <col min="4645" max="4645" width="5.5703125" style="226" customWidth="1"/>
    <col min="4646" max="4646" width="2.140625" style="226" customWidth="1"/>
    <col min="4647" max="4647" width="7" style="226" customWidth="1"/>
    <col min="4648" max="4648" width="6.5703125" style="226" customWidth="1"/>
    <col min="4649" max="4649" width="1.140625" style="226" customWidth="1"/>
    <col min="4650" max="4650" width="5.28515625" style="226" customWidth="1"/>
    <col min="4651" max="4651" width="5.42578125" style="226" customWidth="1"/>
    <col min="4652" max="4652" width="2" style="226" customWidth="1"/>
    <col min="4653" max="4655" width="2.140625" style="226" customWidth="1"/>
    <col min="4656" max="4656" width="2.28515625" style="226" customWidth="1"/>
    <col min="4657" max="4657" width="0.85546875" style="226" customWidth="1"/>
    <col min="4658" max="4658" width="2" style="226" customWidth="1"/>
    <col min="4659" max="4659" width="0" style="226" hidden="1" customWidth="1"/>
    <col min="4660" max="4660" width="2.140625" style="226" customWidth="1"/>
    <col min="4661" max="4661" width="1.5703125" style="226" customWidth="1"/>
    <col min="4662" max="4662" width="1.140625" style="226" customWidth="1"/>
    <col min="4663" max="4663" width="1" style="226" customWidth="1"/>
    <col min="4664" max="4664" width="5" style="226" customWidth="1"/>
    <col min="4665" max="4665" width="2.28515625" style="226" customWidth="1"/>
    <col min="4666" max="4666" width="1.42578125" style="226" customWidth="1"/>
    <col min="4667" max="4669" width="2.140625" style="226" customWidth="1"/>
    <col min="4670" max="4670" width="3.28515625" style="226" customWidth="1"/>
    <col min="4671" max="4671" width="2.42578125" style="226" customWidth="1"/>
    <col min="4672" max="4672" width="2.140625" style="226" customWidth="1"/>
    <col min="4673" max="4673" width="2.7109375" style="226" customWidth="1"/>
    <col min="4674" max="4677" width="2.140625" style="226" customWidth="1"/>
    <col min="4678" max="4678" width="1.7109375" style="226" customWidth="1"/>
    <col min="4679" max="4794" width="2.140625" style="226" customWidth="1"/>
    <col min="4795" max="4863" width="11.42578125" style="226"/>
    <col min="4864" max="4864" width="2.28515625" style="226" customWidth="1"/>
    <col min="4865" max="4865" width="23.5703125" style="226" customWidth="1"/>
    <col min="4866" max="4866" width="2.42578125" style="226" customWidth="1"/>
    <col min="4867" max="4867" width="1.7109375" style="226" customWidth="1"/>
    <col min="4868" max="4868" width="2.7109375" style="226" customWidth="1"/>
    <col min="4869" max="4869" width="7" style="226" customWidth="1"/>
    <col min="4870" max="4870" width="1.28515625" style="226" customWidth="1"/>
    <col min="4871" max="4871" width="0.7109375" style="226" customWidth="1"/>
    <col min="4872" max="4876" width="2.140625" style="226" customWidth="1"/>
    <col min="4877" max="4878" width="1.7109375" style="226" customWidth="1"/>
    <col min="4879" max="4888" width="2.140625" style="226" customWidth="1"/>
    <col min="4889" max="4889" width="6.5703125" style="226" customWidth="1"/>
    <col min="4890" max="4890" width="1.28515625" style="226" customWidth="1"/>
    <col min="4891" max="4891" width="3.7109375" style="226" customWidth="1"/>
    <col min="4892" max="4892" width="1.85546875" style="226" customWidth="1"/>
    <col min="4893" max="4896" width="2.140625" style="226" customWidth="1"/>
    <col min="4897" max="4898" width="6.42578125" style="226" customWidth="1"/>
    <col min="4899" max="4899" width="2.140625" style="226" customWidth="1"/>
    <col min="4900" max="4900" width="7.7109375" style="226" customWidth="1"/>
    <col min="4901" max="4901" width="5.5703125" style="226" customWidth="1"/>
    <col min="4902" max="4902" width="2.140625" style="226" customWidth="1"/>
    <col min="4903" max="4903" width="7" style="226" customWidth="1"/>
    <col min="4904" max="4904" width="6.5703125" style="226" customWidth="1"/>
    <col min="4905" max="4905" width="1.140625" style="226" customWidth="1"/>
    <col min="4906" max="4906" width="5.28515625" style="226" customWidth="1"/>
    <col min="4907" max="4907" width="5.42578125" style="226" customWidth="1"/>
    <col min="4908" max="4908" width="2" style="226" customWidth="1"/>
    <col min="4909" max="4911" width="2.140625" style="226" customWidth="1"/>
    <col min="4912" max="4912" width="2.28515625" style="226" customWidth="1"/>
    <col min="4913" max="4913" width="0.85546875" style="226" customWidth="1"/>
    <col min="4914" max="4914" width="2" style="226" customWidth="1"/>
    <col min="4915" max="4915" width="0" style="226" hidden="1" customWidth="1"/>
    <col min="4916" max="4916" width="2.140625" style="226" customWidth="1"/>
    <col min="4917" max="4917" width="1.5703125" style="226" customWidth="1"/>
    <col min="4918" max="4918" width="1.140625" style="226" customWidth="1"/>
    <col min="4919" max="4919" width="1" style="226" customWidth="1"/>
    <col min="4920" max="4920" width="5" style="226" customWidth="1"/>
    <col min="4921" max="4921" width="2.28515625" style="226" customWidth="1"/>
    <col min="4922" max="4922" width="1.42578125" style="226" customWidth="1"/>
    <col min="4923" max="4925" width="2.140625" style="226" customWidth="1"/>
    <col min="4926" max="4926" width="3.28515625" style="226" customWidth="1"/>
    <col min="4927" max="4927" width="2.42578125" style="226" customWidth="1"/>
    <col min="4928" max="4928" width="2.140625" style="226" customWidth="1"/>
    <col min="4929" max="4929" width="2.7109375" style="226" customWidth="1"/>
    <col min="4930" max="4933" width="2.140625" style="226" customWidth="1"/>
    <col min="4934" max="4934" width="1.7109375" style="226" customWidth="1"/>
    <col min="4935" max="5050" width="2.140625" style="226" customWidth="1"/>
    <col min="5051" max="5119" width="11.42578125" style="226"/>
    <col min="5120" max="5120" width="2.28515625" style="226" customWidth="1"/>
    <col min="5121" max="5121" width="23.5703125" style="226" customWidth="1"/>
    <col min="5122" max="5122" width="2.42578125" style="226" customWidth="1"/>
    <col min="5123" max="5123" width="1.7109375" style="226" customWidth="1"/>
    <col min="5124" max="5124" width="2.7109375" style="226" customWidth="1"/>
    <col min="5125" max="5125" width="7" style="226" customWidth="1"/>
    <col min="5126" max="5126" width="1.28515625" style="226" customWidth="1"/>
    <col min="5127" max="5127" width="0.7109375" style="226" customWidth="1"/>
    <col min="5128" max="5132" width="2.140625" style="226" customWidth="1"/>
    <col min="5133" max="5134" width="1.7109375" style="226" customWidth="1"/>
    <col min="5135" max="5144" width="2.140625" style="226" customWidth="1"/>
    <col min="5145" max="5145" width="6.5703125" style="226" customWidth="1"/>
    <col min="5146" max="5146" width="1.28515625" style="226" customWidth="1"/>
    <col min="5147" max="5147" width="3.7109375" style="226" customWidth="1"/>
    <col min="5148" max="5148" width="1.85546875" style="226" customWidth="1"/>
    <col min="5149" max="5152" width="2.140625" style="226" customWidth="1"/>
    <col min="5153" max="5154" width="6.42578125" style="226" customWidth="1"/>
    <col min="5155" max="5155" width="2.140625" style="226" customWidth="1"/>
    <col min="5156" max="5156" width="7.7109375" style="226" customWidth="1"/>
    <col min="5157" max="5157" width="5.5703125" style="226" customWidth="1"/>
    <col min="5158" max="5158" width="2.140625" style="226" customWidth="1"/>
    <col min="5159" max="5159" width="7" style="226" customWidth="1"/>
    <col min="5160" max="5160" width="6.5703125" style="226" customWidth="1"/>
    <col min="5161" max="5161" width="1.140625" style="226" customWidth="1"/>
    <col min="5162" max="5162" width="5.28515625" style="226" customWidth="1"/>
    <col min="5163" max="5163" width="5.42578125" style="226" customWidth="1"/>
    <col min="5164" max="5164" width="2" style="226" customWidth="1"/>
    <col min="5165" max="5167" width="2.140625" style="226" customWidth="1"/>
    <col min="5168" max="5168" width="2.28515625" style="226" customWidth="1"/>
    <col min="5169" max="5169" width="0.85546875" style="226" customWidth="1"/>
    <col min="5170" max="5170" width="2" style="226" customWidth="1"/>
    <col min="5171" max="5171" width="0" style="226" hidden="1" customWidth="1"/>
    <col min="5172" max="5172" width="2.140625" style="226" customWidth="1"/>
    <col min="5173" max="5173" width="1.5703125" style="226" customWidth="1"/>
    <col min="5174" max="5174" width="1.140625" style="226" customWidth="1"/>
    <col min="5175" max="5175" width="1" style="226" customWidth="1"/>
    <col min="5176" max="5176" width="5" style="226" customWidth="1"/>
    <col min="5177" max="5177" width="2.28515625" style="226" customWidth="1"/>
    <col min="5178" max="5178" width="1.42578125" style="226" customWidth="1"/>
    <col min="5179" max="5181" width="2.140625" style="226" customWidth="1"/>
    <col min="5182" max="5182" width="3.28515625" style="226" customWidth="1"/>
    <col min="5183" max="5183" width="2.42578125" style="226" customWidth="1"/>
    <col min="5184" max="5184" width="2.140625" style="226" customWidth="1"/>
    <col min="5185" max="5185" width="2.7109375" style="226" customWidth="1"/>
    <col min="5186" max="5189" width="2.140625" style="226" customWidth="1"/>
    <col min="5190" max="5190" width="1.7109375" style="226" customWidth="1"/>
    <col min="5191" max="5306" width="2.140625" style="226" customWidth="1"/>
    <col min="5307" max="5375" width="11.42578125" style="226"/>
    <col min="5376" max="5376" width="2.28515625" style="226" customWidth="1"/>
    <col min="5377" max="5377" width="23.5703125" style="226" customWidth="1"/>
    <col min="5378" max="5378" width="2.42578125" style="226" customWidth="1"/>
    <col min="5379" max="5379" width="1.7109375" style="226" customWidth="1"/>
    <col min="5380" max="5380" width="2.7109375" style="226" customWidth="1"/>
    <col min="5381" max="5381" width="7" style="226" customWidth="1"/>
    <col min="5382" max="5382" width="1.28515625" style="226" customWidth="1"/>
    <col min="5383" max="5383" width="0.7109375" style="226" customWidth="1"/>
    <col min="5384" max="5388" width="2.140625" style="226" customWidth="1"/>
    <col min="5389" max="5390" width="1.7109375" style="226" customWidth="1"/>
    <col min="5391" max="5400" width="2.140625" style="226" customWidth="1"/>
    <col min="5401" max="5401" width="6.5703125" style="226" customWidth="1"/>
    <col min="5402" max="5402" width="1.28515625" style="226" customWidth="1"/>
    <col min="5403" max="5403" width="3.7109375" style="226" customWidth="1"/>
    <col min="5404" max="5404" width="1.85546875" style="226" customWidth="1"/>
    <col min="5405" max="5408" width="2.140625" style="226" customWidth="1"/>
    <col min="5409" max="5410" width="6.42578125" style="226" customWidth="1"/>
    <col min="5411" max="5411" width="2.140625" style="226" customWidth="1"/>
    <col min="5412" max="5412" width="7.7109375" style="226" customWidth="1"/>
    <col min="5413" max="5413" width="5.5703125" style="226" customWidth="1"/>
    <col min="5414" max="5414" width="2.140625" style="226" customWidth="1"/>
    <col min="5415" max="5415" width="7" style="226" customWidth="1"/>
    <col min="5416" max="5416" width="6.5703125" style="226" customWidth="1"/>
    <col min="5417" max="5417" width="1.140625" style="226" customWidth="1"/>
    <col min="5418" max="5418" width="5.28515625" style="226" customWidth="1"/>
    <col min="5419" max="5419" width="5.42578125" style="226" customWidth="1"/>
    <col min="5420" max="5420" width="2" style="226" customWidth="1"/>
    <col min="5421" max="5423" width="2.140625" style="226" customWidth="1"/>
    <col min="5424" max="5424" width="2.28515625" style="226" customWidth="1"/>
    <col min="5425" max="5425" width="0.85546875" style="226" customWidth="1"/>
    <col min="5426" max="5426" width="2" style="226" customWidth="1"/>
    <col min="5427" max="5427" width="0" style="226" hidden="1" customWidth="1"/>
    <col min="5428" max="5428" width="2.140625" style="226" customWidth="1"/>
    <col min="5429" max="5429" width="1.5703125" style="226" customWidth="1"/>
    <col min="5430" max="5430" width="1.140625" style="226" customWidth="1"/>
    <col min="5431" max="5431" width="1" style="226" customWidth="1"/>
    <col min="5432" max="5432" width="5" style="226" customWidth="1"/>
    <col min="5433" max="5433" width="2.28515625" style="226" customWidth="1"/>
    <col min="5434" max="5434" width="1.42578125" style="226" customWidth="1"/>
    <col min="5435" max="5437" width="2.140625" style="226" customWidth="1"/>
    <col min="5438" max="5438" width="3.28515625" style="226" customWidth="1"/>
    <col min="5439" max="5439" width="2.42578125" style="226" customWidth="1"/>
    <col min="5440" max="5440" width="2.140625" style="226" customWidth="1"/>
    <col min="5441" max="5441" width="2.7109375" style="226" customWidth="1"/>
    <col min="5442" max="5445" width="2.140625" style="226" customWidth="1"/>
    <col min="5446" max="5446" width="1.7109375" style="226" customWidth="1"/>
    <col min="5447" max="5562" width="2.140625" style="226" customWidth="1"/>
    <col min="5563" max="5631" width="11.42578125" style="226"/>
    <col min="5632" max="5632" width="2.28515625" style="226" customWidth="1"/>
    <col min="5633" max="5633" width="23.5703125" style="226" customWidth="1"/>
    <col min="5634" max="5634" width="2.42578125" style="226" customWidth="1"/>
    <col min="5635" max="5635" width="1.7109375" style="226" customWidth="1"/>
    <col min="5636" max="5636" width="2.7109375" style="226" customWidth="1"/>
    <col min="5637" max="5637" width="7" style="226" customWidth="1"/>
    <col min="5638" max="5638" width="1.28515625" style="226" customWidth="1"/>
    <col min="5639" max="5639" width="0.7109375" style="226" customWidth="1"/>
    <col min="5640" max="5644" width="2.140625" style="226" customWidth="1"/>
    <col min="5645" max="5646" width="1.7109375" style="226" customWidth="1"/>
    <col min="5647" max="5656" width="2.140625" style="226" customWidth="1"/>
    <col min="5657" max="5657" width="6.5703125" style="226" customWidth="1"/>
    <col min="5658" max="5658" width="1.28515625" style="226" customWidth="1"/>
    <col min="5659" max="5659" width="3.7109375" style="226" customWidth="1"/>
    <col min="5660" max="5660" width="1.85546875" style="226" customWidth="1"/>
    <col min="5661" max="5664" width="2.140625" style="226" customWidth="1"/>
    <col min="5665" max="5666" width="6.42578125" style="226" customWidth="1"/>
    <col min="5667" max="5667" width="2.140625" style="226" customWidth="1"/>
    <col min="5668" max="5668" width="7.7109375" style="226" customWidth="1"/>
    <col min="5669" max="5669" width="5.5703125" style="226" customWidth="1"/>
    <col min="5670" max="5670" width="2.140625" style="226" customWidth="1"/>
    <col min="5671" max="5671" width="7" style="226" customWidth="1"/>
    <col min="5672" max="5672" width="6.5703125" style="226" customWidth="1"/>
    <col min="5673" max="5673" width="1.140625" style="226" customWidth="1"/>
    <col min="5674" max="5674" width="5.28515625" style="226" customWidth="1"/>
    <col min="5675" max="5675" width="5.42578125" style="226" customWidth="1"/>
    <col min="5676" max="5676" width="2" style="226" customWidth="1"/>
    <col min="5677" max="5679" width="2.140625" style="226" customWidth="1"/>
    <col min="5680" max="5680" width="2.28515625" style="226" customWidth="1"/>
    <col min="5681" max="5681" width="0.85546875" style="226" customWidth="1"/>
    <col min="5682" max="5682" width="2" style="226" customWidth="1"/>
    <col min="5683" max="5683" width="0" style="226" hidden="1" customWidth="1"/>
    <col min="5684" max="5684" width="2.140625" style="226" customWidth="1"/>
    <col min="5685" max="5685" width="1.5703125" style="226" customWidth="1"/>
    <col min="5686" max="5686" width="1.140625" style="226" customWidth="1"/>
    <col min="5687" max="5687" width="1" style="226" customWidth="1"/>
    <col min="5688" max="5688" width="5" style="226" customWidth="1"/>
    <col min="5689" max="5689" width="2.28515625" style="226" customWidth="1"/>
    <col min="5690" max="5690" width="1.42578125" style="226" customWidth="1"/>
    <col min="5691" max="5693" width="2.140625" style="226" customWidth="1"/>
    <col min="5694" max="5694" width="3.28515625" style="226" customWidth="1"/>
    <col min="5695" max="5695" width="2.42578125" style="226" customWidth="1"/>
    <col min="5696" max="5696" width="2.140625" style="226" customWidth="1"/>
    <col min="5697" max="5697" width="2.7109375" style="226" customWidth="1"/>
    <col min="5698" max="5701" width="2.140625" style="226" customWidth="1"/>
    <col min="5702" max="5702" width="1.7109375" style="226" customWidth="1"/>
    <col min="5703" max="5818" width="2.140625" style="226" customWidth="1"/>
    <col min="5819" max="5887" width="11.42578125" style="226"/>
    <col min="5888" max="5888" width="2.28515625" style="226" customWidth="1"/>
    <col min="5889" max="5889" width="23.5703125" style="226" customWidth="1"/>
    <col min="5890" max="5890" width="2.42578125" style="226" customWidth="1"/>
    <col min="5891" max="5891" width="1.7109375" style="226" customWidth="1"/>
    <col min="5892" max="5892" width="2.7109375" style="226" customWidth="1"/>
    <col min="5893" max="5893" width="7" style="226" customWidth="1"/>
    <col min="5894" max="5894" width="1.28515625" style="226" customWidth="1"/>
    <col min="5895" max="5895" width="0.7109375" style="226" customWidth="1"/>
    <col min="5896" max="5900" width="2.140625" style="226" customWidth="1"/>
    <col min="5901" max="5902" width="1.7109375" style="226" customWidth="1"/>
    <col min="5903" max="5912" width="2.140625" style="226" customWidth="1"/>
    <col min="5913" max="5913" width="6.5703125" style="226" customWidth="1"/>
    <col min="5914" max="5914" width="1.28515625" style="226" customWidth="1"/>
    <col min="5915" max="5915" width="3.7109375" style="226" customWidth="1"/>
    <col min="5916" max="5916" width="1.85546875" style="226" customWidth="1"/>
    <col min="5917" max="5920" width="2.140625" style="226" customWidth="1"/>
    <col min="5921" max="5922" width="6.42578125" style="226" customWidth="1"/>
    <col min="5923" max="5923" width="2.140625" style="226" customWidth="1"/>
    <col min="5924" max="5924" width="7.7109375" style="226" customWidth="1"/>
    <col min="5925" max="5925" width="5.5703125" style="226" customWidth="1"/>
    <col min="5926" max="5926" width="2.140625" style="226" customWidth="1"/>
    <col min="5927" max="5927" width="7" style="226" customWidth="1"/>
    <col min="5928" max="5928" width="6.5703125" style="226" customWidth="1"/>
    <col min="5929" max="5929" width="1.140625" style="226" customWidth="1"/>
    <col min="5930" max="5930" width="5.28515625" style="226" customWidth="1"/>
    <col min="5931" max="5931" width="5.42578125" style="226" customWidth="1"/>
    <col min="5932" max="5932" width="2" style="226" customWidth="1"/>
    <col min="5933" max="5935" width="2.140625" style="226" customWidth="1"/>
    <col min="5936" max="5936" width="2.28515625" style="226" customWidth="1"/>
    <col min="5937" max="5937" width="0.85546875" style="226" customWidth="1"/>
    <col min="5938" max="5938" width="2" style="226" customWidth="1"/>
    <col min="5939" max="5939" width="0" style="226" hidden="1" customWidth="1"/>
    <col min="5940" max="5940" width="2.140625" style="226" customWidth="1"/>
    <col min="5941" max="5941" width="1.5703125" style="226" customWidth="1"/>
    <col min="5942" max="5942" width="1.140625" style="226" customWidth="1"/>
    <col min="5943" max="5943" width="1" style="226" customWidth="1"/>
    <col min="5944" max="5944" width="5" style="226" customWidth="1"/>
    <col min="5945" max="5945" width="2.28515625" style="226" customWidth="1"/>
    <col min="5946" max="5946" width="1.42578125" style="226" customWidth="1"/>
    <col min="5947" max="5949" width="2.140625" style="226" customWidth="1"/>
    <col min="5950" max="5950" width="3.28515625" style="226" customWidth="1"/>
    <col min="5951" max="5951" width="2.42578125" style="226" customWidth="1"/>
    <col min="5952" max="5952" width="2.140625" style="226" customWidth="1"/>
    <col min="5953" max="5953" width="2.7109375" style="226" customWidth="1"/>
    <col min="5954" max="5957" width="2.140625" style="226" customWidth="1"/>
    <col min="5958" max="5958" width="1.7109375" style="226" customWidth="1"/>
    <col min="5959" max="6074" width="2.140625" style="226" customWidth="1"/>
    <col min="6075" max="6143" width="11.42578125" style="226"/>
    <col min="6144" max="6144" width="2.28515625" style="226" customWidth="1"/>
    <col min="6145" max="6145" width="23.5703125" style="226" customWidth="1"/>
    <col min="6146" max="6146" width="2.42578125" style="226" customWidth="1"/>
    <col min="6147" max="6147" width="1.7109375" style="226" customWidth="1"/>
    <col min="6148" max="6148" width="2.7109375" style="226" customWidth="1"/>
    <col min="6149" max="6149" width="7" style="226" customWidth="1"/>
    <col min="6150" max="6150" width="1.28515625" style="226" customWidth="1"/>
    <col min="6151" max="6151" width="0.7109375" style="226" customWidth="1"/>
    <col min="6152" max="6156" width="2.140625" style="226" customWidth="1"/>
    <col min="6157" max="6158" width="1.7109375" style="226" customWidth="1"/>
    <col min="6159" max="6168" width="2.140625" style="226" customWidth="1"/>
    <col min="6169" max="6169" width="6.5703125" style="226" customWidth="1"/>
    <col min="6170" max="6170" width="1.28515625" style="226" customWidth="1"/>
    <col min="6171" max="6171" width="3.7109375" style="226" customWidth="1"/>
    <col min="6172" max="6172" width="1.85546875" style="226" customWidth="1"/>
    <col min="6173" max="6176" width="2.140625" style="226" customWidth="1"/>
    <col min="6177" max="6178" width="6.42578125" style="226" customWidth="1"/>
    <col min="6179" max="6179" width="2.140625" style="226" customWidth="1"/>
    <col min="6180" max="6180" width="7.7109375" style="226" customWidth="1"/>
    <col min="6181" max="6181" width="5.5703125" style="226" customWidth="1"/>
    <col min="6182" max="6182" width="2.140625" style="226" customWidth="1"/>
    <col min="6183" max="6183" width="7" style="226" customWidth="1"/>
    <col min="6184" max="6184" width="6.5703125" style="226" customWidth="1"/>
    <col min="6185" max="6185" width="1.140625" style="226" customWidth="1"/>
    <col min="6186" max="6186" width="5.28515625" style="226" customWidth="1"/>
    <col min="6187" max="6187" width="5.42578125" style="226" customWidth="1"/>
    <col min="6188" max="6188" width="2" style="226" customWidth="1"/>
    <col min="6189" max="6191" width="2.140625" style="226" customWidth="1"/>
    <col min="6192" max="6192" width="2.28515625" style="226" customWidth="1"/>
    <col min="6193" max="6193" width="0.85546875" style="226" customWidth="1"/>
    <col min="6194" max="6194" width="2" style="226" customWidth="1"/>
    <col min="6195" max="6195" width="0" style="226" hidden="1" customWidth="1"/>
    <col min="6196" max="6196" width="2.140625" style="226" customWidth="1"/>
    <col min="6197" max="6197" width="1.5703125" style="226" customWidth="1"/>
    <col min="6198" max="6198" width="1.140625" style="226" customWidth="1"/>
    <col min="6199" max="6199" width="1" style="226" customWidth="1"/>
    <col min="6200" max="6200" width="5" style="226" customWidth="1"/>
    <col min="6201" max="6201" width="2.28515625" style="226" customWidth="1"/>
    <col min="6202" max="6202" width="1.42578125" style="226" customWidth="1"/>
    <col min="6203" max="6205" width="2.140625" style="226" customWidth="1"/>
    <col min="6206" max="6206" width="3.28515625" style="226" customWidth="1"/>
    <col min="6207" max="6207" width="2.42578125" style="226" customWidth="1"/>
    <col min="6208" max="6208" width="2.140625" style="226" customWidth="1"/>
    <col min="6209" max="6209" width="2.7109375" style="226" customWidth="1"/>
    <col min="6210" max="6213" width="2.140625" style="226" customWidth="1"/>
    <col min="6214" max="6214" width="1.7109375" style="226" customWidth="1"/>
    <col min="6215" max="6330" width="2.140625" style="226" customWidth="1"/>
    <col min="6331" max="6399" width="11.42578125" style="226"/>
    <col min="6400" max="6400" width="2.28515625" style="226" customWidth="1"/>
    <col min="6401" max="6401" width="23.5703125" style="226" customWidth="1"/>
    <col min="6402" max="6402" width="2.42578125" style="226" customWidth="1"/>
    <col min="6403" max="6403" width="1.7109375" style="226" customWidth="1"/>
    <col min="6404" max="6404" width="2.7109375" style="226" customWidth="1"/>
    <col min="6405" max="6405" width="7" style="226" customWidth="1"/>
    <col min="6406" max="6406" width="1.28515625" style="226" customWidth="1"/>
    <col min="6407" max="6407" width="0.7109375" style="226" customWidth="1"/>
    <col min="6408" max="6412" width="2.140625" style="226" customWidth="1"/>
    <col min="6413" max="6414" width="1.7109375" style="226" customWidth="1"/>
    <col min="6415" max="6424" width="2.140625" style="226" customWidth="1"/>
    <col min="6425" max="6425" width="6.5703125" style="226" customWidth="1"/>
    <col min="6426" max="6426" width="1.28515625" style="226" customWidth="1"/>
    <col min="6427" max="6427" width="3.7109375" style="226" customWidth="1"/>
    <col min="6428" max="6428" width="1.85546875" style="226" customWidth="1"/>
    <col min="6429" max="6432" width="2.140625" style="226" customWidth="1"/>
    <col min="6433" max="6434" width="6.42578125" style="226" customWidth="1"/>
    <col min="6435" max="6435" width="2.140625" style="226" customWidth="1"/>
    <col min="6436" max="6436" width="7.7109375" style="226" customWidth="1"/>
    <col min="6437" max="6437" width="5.5703125" style="226" customWidth="1"/>
    <col min="6438" max="6438" width="2.140625" style="226" customWidth="1"/>
    <col min="6439" max="6439" width="7" style="226" customWidth="1"/>
    <col min="6440" max="6440" width="6.5703125" style="226" customWidth="1"/>
    <col min="6441" max="6441" width="1.140625" style="226" customWidth="1"/>
    <col min="6442" max="6442" width="5.28515625" style="226" customWidth="1"/>
    <col min="6443" max="6443" width="5.42578125" style="226" customWidth="1"/>
    <col min="6444" max="6444" width="2" style="226" customWidth="1"/>
    <col min="6445" max="6447" width="2.140625" style="226" customWidth="1"/>
    <col min="6448" max="6448" width="2.28515625" style="226" customWidth="1"/>
    <col min="6449" max="6449" width="0.85546875" style="226" customWidth="1"/>
    <col min="6450" max="6450" width="2" style="226" customWidth="1"/>
    <col min="6451" max="6451" width="0" style="226" hidden="1" customWidth="1"/>
    <col min="6452" max="6452" width="2.140625" style="226" customWidth="1"/>
    <col min="6453" max="6453" width="1.5703125" style="226" customWidth="1"/>
    <col min="6454" max="6454" width="1.140625" style="226" customWidth="1"/>
    <col min="6455" max="6455" width="1" style="226" customWidth="1"/>
    <col min="6456" max="6456" width="5" style="226" customWidth="1"/>
    <col min="6457" max="6457" width="2.28515625" style="226" customWidth="1"/>
    <col min="6458" max="6458" width="1.42578125" style="226" customWidth="1"/>
    <col min="6459" max="6461" width="2.140625" style="226" customWidth="1"/>
    <col min="6462" max="6462" width="3.28515625" style="226" customWidth="1"/>
    <col min="6463" max="6463" width="2.42578125" style="226" customWidth="1"/>
    <col min="6464" max="6464" width="2.140625" style="226" customWidth="1"/>
    <col min="6465" max="6465" width="2.7109375" style="226" customWidth="1"/>
    <col min="6466" max="6469" width="2.140625" style="226" customWidth="1"/>
    <col min="6470" max="6470" width="1.7109375" style="226" customWidth="1"/>
    <col min="6471" max="6586" width="2.140625" style="226" customWidth="1"/>
    <col min="6587" max="6655" width="11.42578125" style="226"/>
    <col min="6656" max="6656" width="2.28515625" style="226" customWidth="1"/>
    <col min="6657" max="6657" width="23.5703125" style="226" customWidth="1"/>
    <col min="6658" max="6658" width="2.42578125" style="226" customWidth="1"/>
    <col min="6659" max="6659" width="1.7109375" style="226" customWidth="1"/>
    <col min="6660" max="6660" width="2.7109375" style="226" customWidth="1"/>
    <col min="6661" max="6661" width="7" style="226" customWidth="1"/>
    <col min="6662" max="6662" width="1.28515625" style="226" customWidth="1"/>
    <col min="6663" max="6663" width="0.7109375" style="226" customWidth="1"/>
    <col min="6664" max="6668" width="2.140625" style="226" customWidth="1"/>
    <col min="6669" max="6670" width="1.7109375" style="226" customWidth="1"/>
    <col min="6671" max="6680" width="2.140625" style="226" customWidth="1"/>
    <col min="6681" max="6681" width="6.5703125" style="226" customWidth="1"/>
    <col min="6682" max="6682" width="1.28515625" style="226" customWidth="1"/>
    <col min="6683" max="6683" width="3.7109375" style="226" customWidth="1"/>
    <col min="6684" max="6684" width="1.85546875" style="226" customWidth="1"/>
    <col min="6685" max="6688" width="2.140625" style="226" customWidth="1"/>
    <col min="6689" max="6690" width="6.42578125" style="226" customWidth="1"/>
    <col min="6691" max="6691" width="2.140625" style="226" customWidth="1"/>
    <col min="6692" max="6692" width="7.7109375" style="226" customWidth="1"/>
    <col min="6693" max="6693" width="5.5703125" style="226" customWidth="1"/>
    <col min="6694" max="6694" width="2.140625" style="226" customWidth="1"/>
    <col min="6695" max="6695" width="7" style="226" customWidth="1"/>
    <col min="6696" max="6696" width="6.5703125" style="226" customWidth="1"/>
    <col min="6697" max="6697" width="1.140625" style="226" customWidth="1"/>
    <col min="6698" max="6698" width="5.28515625" style="226" customWidth="1"/>
    <col min="6699" max="6699" width="5.42578125" style="226" customWidth="1"/>
    <col min="6700" max="6700" width="2" style="226" customWidth="1"/>
    <col min="6701" max="6703" width="2.140625" style="226" customWidth="1"/>
    <col min="6704" max="6704" width="2.28515625" style="226" customWidth="1"/>
    <col min="6705" max="6705" width="0.85546875" style="226" customWidth="1"/>
    <col min="6706" max="6706" width="2" style="226" customWidth="1"/>
    <col min="6707" max="6707" width="0" style="226" hidden="1" customWidth="1"/>
    <col min="6708" max="6708" width="2.140625" style="226" customWidth="1"/>
    <col min="6709" max="6709" width="1.5703125" style="226" customWidth="1"/>
    <col min="6710" max="6710" width="1.140625" style="226" customWidth="1"/>
    <col min="6711" max="6711" width="1" style="226" customWidth="1"/>
    <col min="6712" max="6712" width="5" style="226" customWidth="1"/>
    <col min="6713" max="6713" width="2.28515625" style="226" customWidth="1"/>
    <col min="6714" max="6714" width="1.42578125" style="226" customWidth="1"/>
    <col min="6715" max="6717" width="2.140625" style="226" customWidth="1"/>
    <col min="6718" max="6718" width="3.28515625" style="226" customWidth="1"/>
    <col min="6719" max="6719" width="2.42578125" style="226" customWidth="1"/>
    <col min="6720" max="6720" width="2.140625" style="226" customWidth="1"/>
    <col min="6721" max="6721" width="2.7109375" style="226" customWidth="1"/>
    <col min="6722" max="6725" width="2.140625" style="226" customWidth="1"/>
    <col min="6726" max="6726" width="1.7109375" style="226" customWidth="1"/>
    <col min="6727" max="6842" width="2.140625" style="226" customWidth="1"/>
    <col min="6843" max="6911" width="11.42578125" style="226"/>
    <col min="6912" max="6912" width="2.28515625" style="226" customWidth="1"/>
    <col min="6913" max="6913" width="23.5703125" style="226" customWidth="1"/>
    <col min="6914" max="6914" width="2.42578125" style="226" customWidth="1"/>
    <col min="6915" max="6915" width="1.7109375" style="226" customWidth="1"/>
    <col min="6916" max="6916" width="2.7109375" style="226" customWidth="1"/>
    <col min="6917" max="6917" width="7" style="226" customWidth="1"/>
    <col min="6918" max="6918" width="1.28515625" style="226" customWidth="1"/>
    <col min="6919" max="6919" width="0.7109375" style="226" customWidth="1"/>
    <col min="6920" max="6924" width="2.140625" style="226" customWidth="1"/>
    <col min="6925" max="6926" width="1.7109375" style="226" customWidth="1"/>
    <col min="6927" max="6936" width="2.140625" style="226" customWidth="1"/>
    <col min="6937" max="6937" width="6.5703125" style="226" customWidth="1"/>
    <col min="6938" max="6938" width="1.28515625" style="226" customWidth="1"/>
    <col min="6939" max="6939" width="3.7109375" style="226" customWidth="1"/>
    <col min="6940" max="6940" width="1.85546875" style="226" customWidth="1"/>
    <col min="6941" max="6944" width="2.140625" style="226" customWidth="1"/>
    <col min="6945" max="6946" width="6.42578125" style="226" customWidth="1"/>
    <col min="6947" max="6947" width="2.140625" style="226" customWidth="1"/>
    <col min="6948" max="6948" width="7.7109375" style="226" customWidth="1"/>
    <col min="6949" max="6949" width="5.5703125" style="226" customWidth="1"/>
    <col min="6950" max="6950" width="2.140625" style="226" customWidth="1"/>
    <col min="6951" max="6951" width="7" style="226" customWidth="1"/>
    <col min="6952" max="6952" width="6.5703125" style="226" customWidth="1"/>
    <col min="6953" max="6953" width="1.140625" style="226" customWidth="1"/>
    <col min="6954" max="6954" width="5.28515625" style="226" customWidth="1"/>
    <col min="6955" max="6955" width="5.42578125" style="226" customWidth="1"/>
    <col min="6956" max="6956" width="2" style="226" customWidth="1"/>
    <col min="6957" max="6959" width="2.140625" style="226" customWidth="1"/>
    <col min="6960" max="6960" width="2.28515625" style="226" customWidth="1"/>
    <col min="6961" max="6961" width="0.85546875" style="226" customWidth="1"/>
    <col min="6962" max="6962" width="2" style="226" customWidth="1"/>
    <col min="6963" max="6963" width="0" style="226" hidden="1" customWidth="1"/>
    <col min="6964" max="6964" width="2.140625" style="226" customWidth="1"/>
    <col min="6965" max="6965" width="1.5703125" style="226" customWidth="1"/>
    <col min="6966" max="6966" width="1.140625" style="226" customWidth="1"/>
    <col min="6967" max="6967" width="1" style="226" customWidth="1"/>
    <col min="6968" max="6968" width="5" style="226" customWidth="1"/>
    <col min="6969" max="6969" width="2.28515625" style="226" customWidth="1"/>
    <col min="6970" max="6970" width="1.42578125" style="226" customWidth="1"/>
    <col min="6971" max="6973" width="2.140625" style="226" customWidth="1"/>
    <col min="6974" max="6974" width="3.28515625" style="226" customWidth="1"/>
    <col min="6975" max="6975" width="2.42578125" style="226" customWidth="1"/>
    <col min="6976" max="6976" width="2.140625" style="226" customWidth="1"/>
    <col min="6977" max="6977" width="2.7109375" style="226" customWidth="1"/>
    <col min="6978" max="6981" width="2.140625" style="226" customWidth="1"/>
    <col min="6982" max="6982" width="1.7109375" style="226" customWidth="1"/>
    <col min="6983" max="7098" width="2.140625" style="226" customWidth="1"/>
    <col min="7099" max="7167" width="11.42578125" style="226"/>
    <col min="7168" max="7168" width="2.28515625" style="226" customWidth="1"/>
    <col min="7169" max="7169" width="23.5703125" style="226" customWidth="1"/>
    <col min="7170" max="7170" width="2.42578125" style="226" customWidth="1"/>
    <col min="7171" max="7171" width="1.7109375" style="226" customWidth="1"/>
    <col min="7172" max="7172" width="2.7109375" style="226" customWidth="1"/>
    <col min="7173" max="7173" width="7" style="226" customWidth="1"/>
    <col min="7174" max="7174" width="1.28515625" style="226" customWidth="1"/>
    <col min="7175" max="7175" width="0.7109375" style="226" customWidth="1"/>
    <col min="7176" max="7180" width="2.140625" style="226" customWidth="1"/>
    <col min="7181" max="7182" width="1.7109375" style="226" customWidth="1"/>
    <col min="7183" max="7192" width="2.140625" style="226" customWidth="1"/>
    <col min="7193" max="7193" width="6.5703125" style="226" customWidth="1"/>
    <col min="7194" max="7194" width="1.28515625" style="226" customWidth="1"/>
    <col min="7195" max="7195" width="3.7109375" style="226" customWidth="1"/>
    <col min="7196" max="7196" width="1.85546875" style="226" customWidth="1"/>
    <col min="7197" max="7200" width="2.140625" style="226" customWidth="1"/>
    <col min="7201" max="7202" width="6.42578125" style="226" customWidth="1"/>
    <col min="7203" max="7203" width="2.140625" style="226" customWidth="1"/>
    <col min="7204" max="7204" width="7.7109375" style="226" customWidth="1"/>
    <col min="7205" max="7205" width="5.5703125" style="226" customWidth="1"/>
    <col min="7206" max="7206" width="2.140625" style="226" customWidth="1"/>
    <col min="7207" max="7207" width="7" style="226" customWidth="1"/>
    <col min="7208" max="7208" width="6.5703125" style="226" customWidth="1"/>
    <col min="7209" max="7209" width="1.140625" style="226" customWidth="1"/>
    <col min="7210" max="7210" width="5.28515625" style="226" customWidth="1"/>
    <col min="7211" max="7211" width="5.42578125" style="226" customWidth="1"/>
    <col min="7212" max="7212" width="2" style="226" customWidth="1"/>
    <col min="7213" max="7215" width="2.140625" style="226" customWidth="1"/>
    <col min="7216" max="7216" width="2.28515625" style="226" customWidth="1"/>
    <col min="7217" max="7217" width="0.85546875" style="226" customWidth="1"/>
    <col min="7218" max="7218" width="2" style="226" customWidth="1"/>
    <col min="7219" max="7219" width="0" style="226" hidden="1" customWidth="1"/>
    <col min="7220" max="7220" width="2.140625" style="226" customWidth="1"/>
    <col min="7221" max="7221" width="1.5703125" style="226" customWidth="1"/>
    <col min="7222" max="7222" width="1.140625" style="226" customWidth="1"/>
    <col min="7223" max="7223" width="1" style="226" customWidth="1"/>
    <col min="7224" max="7224" width="5" style="226" customWidth="1"/>
    <col min="7225" max="7225" width="2.28515625" style="226" customWidth="1"/>
    <col min="7226" max="7226" width="1.42578125" style="226" customWidth="1"/>
    <col min="7227" max="7229" width="2.140625" style="226" customWidth="1"/>
    <col min="7230" max="7230" width="3.28515625" style="226" customWidth="1"/>
    <col min="7231" max="7231" width="2.42578125" style="226" customWidth="1"/>
    <col min="7232" max="7232" width="2.140625" style="226" customWidth="1"/>
    <col min="7233" max="7233" width="2.7109375" style="226" customWidth="1"/>
    <col min="7234" max="7237" width="2.140625" style="226" customWidth="1"/>
    <col min="7238" max="7238" width="1.7109375" style="226" customWidth="1"/>
    <col min="7239" max="7354" width="2.140625" style="226" customWidth="1"/>
    <col min="7355" max="7423" width="11.42578125" style="226"/>
    <col min="7424" max="7424" width="2.28515625" style="226" customWidth="1"/>
    <col min="7425" max="7425" width="23.5703125" style="226" customWidth="1"/>
    <col min="7426" max="7426" width="2.42578125" style="226" customWidth="1"/>
    <col min="7427" max="7427" width="1.7109375" style="226" customWidth="1"/>
    <col min="7428" max="7428" width="2.7109375" style="226" customWidth="1"/>
    <col min="7429" max="7429" width="7" style="226" customWidth="1"/>
    <col min="7430" max="7430" width="1.28515625" style="226" customWidth="1"/>
    <col min="7431" max="7431" width="0.7109375" style="226" customWidth="1"/>
    <col min="7432" max="7436" width="2.140625" style="226" customWidth="1"/>
    <col min="7437" max="7438" width="1.7109375" style="226" customWidth="1"/>
    <col min="7439" max="7448" width="2.140625" style="226" customWidth="1"/>
    <col min="7449" max="7449" width="6.5703125" style="226" customWidth="1"/>
    <col min="7450" max="7450" width="1.28515625" style="226" customWidth="1"/>
    <col min="7451" max="7451" width="3.7109375" style="226" customWidth="1"/>
    <col min="7452" max="7452" width="1.85546875" style="226" customWidth="1"/>
    <col min="7453" max="7456" width="2.140625" style="226" customWidth="1"/>
    <col min="7457" max="7458" width="6.42578125" style="226" customWidth="1"/>
    <col min="7459" max="7459" width="2.140625" style="226" customWidth="1"/>
    <col min="7460" max="7460" width="7.7109375" style="226" customWidth="1"/>
    <col min="7461" max="7461" width="5.5703125" style="226" customWidth="1"/>
    <col min="7462" max="7462" width="2.140625" style="226" customWidth="1"/>
    <col min="7463" max="7463" width="7" style="226" customWidth="1"/>
    <col min="7464" max="7464" width="6.5703125" style="226" customWidth="1"/>
    <col min="7465" max="7465" width="1.140625" style="226" customWidth="1"/>
    <col min="7466" max="7466" width="5.28515625" style="226" customWidth="1"/>
    <col min="7467" max="7467" width="5.42578125" style="226" customWidth="1"/>
    <col min="7468" max="7468" width="2" style="226" customWidth="1"/>
    <col min="7469" max="7471" width="2.140625" style="226" customWidth="1"/>
    <col min="7472" max="7472" width="2.28515625" style="226" customWidth="1"/>
    <col min="7473" max="7473" width="0.85546875" style="226" customWidth="1"/>
    <col min="7474" max="7474" width="2" style="226" customWidth="1"/>
    <col min="7475" max="7475" width="0" style="226" hidden="1" customWidth="1"/>
    <col min="7476" max="7476" width="2.140625" style="226" customWidth="1"/>
    <col min="7477" max="7477" width="1.5703125" style="226" customWidth="1"/>
    <col min="7478" max="7478" width="1.140625" style="226" customWidth="1"/>
    <col min="7479" max="7479" width="1" style="226" customWidth="1"/>
    <col min="7480" max="7480" width="5" style="226" customWidth="1"/>
    <col min="7481" max="7481" width="2.28515625" style="226" customWidth="1"/>
    <col min="7482" max="7482" width="1.42578125" style="226" customWidth="1"/>
    <col min="7483" max="7485" width="2.140625" style="226" customWidth="1"/>
    <col min="7486" max="7486" width="3.28515625" style="226" customWidth="1"/>
    <col min="7487" max="7487" width="2.42578125" style="226" customWidth="1"/>
    <col min="7488" max="7488" width="2.140625" style="226" customWidth="1"/>
    <col min="7489" max="7489" width="2.7109375" style="226" customWidth="1"/>
    <col min="7490" max="7493" width="2.140625" style="226" customWidth="1"/>
    <col min="7494" max="7494" width="1.7109375" style="226" customWidth="1"/>
    <col min="7495" max="7610" width="2.140625" style="226" customWidth="1"/>
    <col min="7611" max="7679" width="11.42578125" style="226"/>
    <col min="7680" max="7680" width="2.28515625" style="226" customWidth="1"/>
    <col min="7681" max="7681" width="23.5703125" style="226" customWidth="1"/>
    <col min="7682" max="7682" width="2.42578125" style="226" customWidth="1"/>
    <col min="7683" max="7683" width="1.7109375" style="226" customWidth="1"/>
    <col min="7684" max="7684" width="2.7109375" style="226" customWidth="1"/>
    <col min="7685" max="7685" width="7" style="226" customWidth="1"/>
    <col min="7686" max="7686" width="1.28515625" style="226" customWidth="1"/>
    <col min="7687" max="7687" width="0.7109375" style="226" customWidth="1"/>
    <col min="7688" max="7692" width="2.140625" style="226" customWidth="1"/>
    <col min="7693" max="7694" width="1.7109375" style="226" customWidth="1"/>
    <col min="7695" max="7704" width="2.140625" style="226" customWidth="1"/>
    <col min="7705" max="7705" width="6.5703125" style="226" customWidth="1"/>
    <col min="7706" max="7706" width="1.28515625" style="226" customWidth="1"/>
    <col min="7707" max="7707" width="3.7109375" style="226" customWidth="1"/>
    <col min="7708" max="7708" width="1.85546875" style="226" customWidth="1"/>
    <col min="7709" max="7712" width="2.140625" style="226" customWidth="1"/>
    <col min="7713" max="7714" width="6.42578125" style="226" customWidth="1"/>
    <col min="7715" max="7715" width="2.140625" style="226" customWidth="1"/>
    <col min="7716" max="7716" width="7.7109375" style="226" customWidth="1"/>
    <col min="7717" max="7717" width="5.5703125" style="226" customWidth="1"/>
    <col min="7718" max="7718" width="2.140625" style="226" customWidth="1"/>
    <col min="7719" max="7719" width="7" style="226" customWidth="1"/>
    <col min="7720" max="7720" width="6.5703125" style="226" customWidth="1"/>
    <col min="7721" max="7721" width="1.140625" style="226" customWidth="1"/>
    <col min="7722" max="7722" width="5.28515625" style="226" customWidth="1"/>
    <col min="7723" max="7723" width="5.42578125" style="226" customWidth="1"/>
    <col min="7724" max="7724" width="2" style="226" customWidth="1"/>
    <col min="7725" max="7727" width="2.140625" style="226" customWidth="1"/>
    <col min="7728" max="7728" width="2.28515625" style="226" customWidth="1"/>
    <col min="7729" max="7729" width="0.85546875" style="226" customWidth="1"/>
    <col min="7730" max="7730" width="2" style="226" customWidth="1"/>
    <col min="7731" max="7731" width="0" style="226" hidden="1" customWidth="1"/>
    <col min="7732" max="7732" width="2.140625" style="226" customWidth="1"/>
    <col min="7733" max="7733" width="1.5703125" style="226" customWidth="1"/>
    <col min="7734" max="7734" width="1.140625" style="226" customWidth="1"/>
    <col min="7735" max="7735" width="1" style="226" customWidth="1"/>
    <col min="7736" max="7736" width="5" style="226" customWidth="1"/>
    <col min="7737" max="7737" width="2.28515625" style="226" customWidth="1"/>
    <col min="7738" max="7738" width="1.42578125" style="226" customWidth="1"/>
    <col min="7739" max="7741" width="2.140625" style="226" customWidth="1"/>
    <col min="7742" max="7742" width="3.28515625" style="226" customWidth="1"/>
    <col min="7743" max="7743" width="2.42578125" style="226" customWidth="1"/>
    <col min="7744" max="7744" width="2.140625" style="226" customWidth="1"/>
    <col min="7745" max="7745" width="2.7109375" style="226" customWidth="1"/>
    <col min="7746" max="7749" width="2.140625" style="226" customWidth="1"/>
    <col min="7750" max="7750" width="1.7109375" style="226" customWidth="1"/>
    <col min="7751" max="7866" width="2.140625" style="226" customWidth="1"/>
    <col min="7867" max="7935" width="11.42578125" style="226"/>
    <col min="7936" max="7936" width="2.28515625" style="226" customWidth="1"/>
    <col min="7937" max="7937" width="23.5703125" style="226" customWidth="1"/>
    <col min="7938" max="7938" width="2.42578125" style="226" customWidth="1"/>
    <col min="7939" max="7939" width="1.7109375" style="226" customWidth="1"/>
    <col min="7940" max="7940" width="2.7109375" style="226" customWidth="1"/>
    <col min="7941" max="7941" width="7" style="226" customWidth="1"/>
    <col min="7942" max="7942" width="1.28515625" style="226" customWidth="1"/>
    <col min="7943" max="7943" width="0.7109375" style="226" customWidth="1"/>
    <col min="7944" max="7948" width="2.140625" style="226" customWidth="1"/>
    <col min="7949" max="7950" width="1.7109375" style="226" customWidth="1"/>
    <col min="7951" max="7960" width="2.140625" style="226" customWidth="1"/>
    <col min="7961" max="7961" width="6.5703125" style="226" customWidth="1"/>
    <col min="7962" max="7962" width="1.28515625" style="226" customWidth="1"/>
    <col min="7963" max="7963" width="3.7109375" style="226" customWidth="1"/>
    <col min="7964" max="7964" width="1.85546875" style="226" customWidth="1"/>
    <col min="7965" max="7968" width="2.140625" style="226" customWidth="1"/>
    <col min="7969" max="7970" width="6.42578125" style="226" customWidth="1"/>
    <col min="7971" max="7971" width="2.140625" style="226" customWidth="1"/>
    <col min="7972" max="7972" width="7.7109375" style="226" customWidth="1"/>
    <col min="7973" max="7973" width="5.5703125" style="226" customWidth="1"/>
    <col min="7974" max="7974" width="2.140625" style="226" customWidth="1"/>
    <col min="7975" max="7975" width="7" style="226" customWidth="1"/>
    <col min="7976" max="7976" width="6.5703125" style="226" customWidth="1"/>
    <col min="7977" max="7977" width="1.140625" style="226" customWidth="1"/>
    <col min="7978" max="7978" width="5.28515625" style="226" customWidth="1"/>
    <col min="7979" max="7979" width="5.42578125" style="226" customWidth="1"/>
    <col min="7980" max="7980" width="2" style="226" customWidth="1"/>
    <col min="7981" max="7983" width="2.140625" style="226" customWidth="1"/>
    <col min="7984" max="7984" width="2.28515625" style="226" customWidth="1"/>
    <col min="7985" max="7985" width="0.85546875" style="226" customWidth="1"/>
    <col min="7986" max="7986" width="2" style="226" customWidth="1"/>
    <col min="7987" max="7987" width="0" style="226" hidden="1" customWidth="1"/>
    <col min="7988" max="7988" width="2.140625" style="226" customWidth="1"/>
    <col min="7989" max="7989" width="1.5703125" style="226" customWidth="1"/>
    <col min="7990" max="7990" width="1.140625" style="226" customWidth="1"/>
    <col min="7991" max="7991" width="1" style="226" customWidth="1"/>
    <col min="7992" max="7992" width="5" style="226" customWidth="1"/>
    <col min="7993" max="7993" width="2.28515625" style="226" customWidth="1"/>
    <col min="7994" max="7994" width="1.42578125" style="226" customWidth="1"/>
    <col min="7995" max="7997" width="2.140625" style="226" customWidth="1"/>
    <col min="7998" max="7998" width="3.28515625" style="226" customWidth="1"/>
    <col min="7999" max="7999" width="2.42578125" style="226" customWidth="1"/>
    <col min="8000" max="8000" width="2.140625" style="226" customWidth="1"/>
    <col min="8001" max="8001" width="2.7109375" style="226" customWidth="1"/>
    <col min="8002" max="8005" width="2.140625" style="226" customWidth="1"/>
    <col min="8006" max="8006" width="1.7109375" style="226" customWidth="1"/>
    <col min="8007" max="8122" width="2.140625" style="226" customWidth="1"/>
    <col min="8123" max="8191" width="11.42578125" style="226"/>
    <col min="8192" max="8192" width="2.28515625" style="226" customWidth="1"/>
    <col min="8193" max="8193" width="23.5703125" style="226" customWidth="1"/>
    <col min="8194" max="8194" width="2.42578125" style="226" customWidth="1"/>
    <col min="8195" max="8195" width="1.7109375" style="226" customWidth="1"/>
    <col min="8196" max="8196" width="2.7109375" style="226" customWidth="1"/>
    <col min="8197" max="8197" width="7" style="226" customWidth="1"/>
    <col min="8198" max="8198" width="1.28515625" style="226" customWidth="1"/>
    <col min="8199" max="8199" width="0.7109375" style="226" customWidth="1"/>
    <col min="8200" max="8204" width="2.140625" style="226" customWidth="1"/>
    <col min="8205" max="8206" width="1.7109375" style="226" customWidth="1"/>
    <col min="8207" max="8216" width="2.140625" style="226" customWidth="1"/>
    <col min="8217" max="8217" width="6.5703125" style="226" customWidth="1"/>
    <col min="8218" max="8218" width="1.28515625" style="226" customWidth="1"/>
    <col min="8219" max="8219" width="3.7109375" style="226" customWidth="1"/>
    <col min="8220" max="8220" width="1.85546875" style="226" customWidth="1"/>
    <col min="8221" max="8224" width="2.140625" style="226" customWidth="1"/>
    <col min="8225" max="8226" width="6.42578125" style="226" customWidth="1"/>
    <col min="8227" max="8227" width="2.140625" style="226" customWidth="1"/>
    <col min="8228" max="8228" width="7.7109375" style="226" customWidth="1"/>
    <col min="8229" max="8229" width="5.5703125" style="226" customWidth="1"/>
    <col min="8230" max="8230" width="2.140625" style="226" customWidth="1"/>
    <col min="8231" max="8231" width="7" style="226" customWidth="1"/>
    <col min="8232" max="8232" width="6.5703125" style="226" customWidth="1"/>
    <col min="8233" max="8233" width="1.140625" style="226" customWidth="1"/>
    <col min="8234" max="8234" width="5.28515625" style="226" customWidth="1"/>
    <col min="8235" max="8235" width="5.42578125" style="226" customWidth="1"/>
    <col min="8236" max="8236" width="2" style="226" customWidth="1"/>
    <col min="8237" max="8239" width="2.140625" style="226" customWidth="1"/>
    <col min="8240" max="8240" width="2.28515625" style="226" customWidth="1"/>
    <col min="8241" max="8241" width="0.85546875" style="226" customWidth="1"/>
    <col min="8242" max="8242" width="2" style="226" customWidth="1"/>
    <col min="8243" max="8243" width="0" style="226" hidden="1" customWidth="1"/>
    <col min="8244" max="8244" width="2.140625" style="226" customWidth="1"/>
    <col min="8245" max="8245" width="1.5703125" style="226" customWidth="1"/>
    <col min="8246" max="8246" width="1.140625" style="226" customWidth="1"/>
    <col min="8247" max="8247" width="1" style="226" customWidth="1"/>
    <col min="8248" max="8248" width="5" style="226" customWidth="1"/>
    <col min="8249" max="8249" width="2.28515625" style="226" customWidth="1"/>
    <col min="8250" max="8250" width="1.42578125" style="226" customWidth="1"/>
    <col min="8251" max="8253" width="2.140625" style="226" customWidth="1"/>
    <col min="8254" max="8254" width="3.28515625" style="226" customWidth="1"/>
    <col min="8255" max="8255" width="2.42578125" style="226" customWidth="1"/>
    <col min="8256" max="8256" width="2.140625" style="226" customWidth="1"/>
    <col min="8257" max="8257" width="2.7109375" style="226" customWidth="1"/>
    <col min="8258" max="8261" width="2.140625" style="226" customWidth="1"/>
    <col min="8262" max="8262" width="1.7109375" style="226" customWidth="1"/>
    <col min="8263" max="8378" width="2.140625" style="226" customWidth="1"/>
    <col min="8379" max="8447" width="11.42578125" style="226"/>
    <col min="8448" max="8448" width="2.28515625" style="226" customWidth="1"/>
    <col min="8449" max="8449" width="23.5703125" style="226" customWidth="1"/>
    <col min="8450" max="8450" width="2.42578125" style="226" customWidth="1"/>
    <col min="8451" max="8451" width="1.7109375" style="226" customWidth="1"/>
    <col min="8452" max="8452" width="2.7109375" style="226" customWidth="1"/>
    <col min="8453" max="8453" width="7" style="226" customWidth="1"/>
    <col min="8454" max="8454" width="1.28515625" style="226" customWidth="1"/>
    <col min="8455" max="8455" width="0.7109375" style="226" customWidth="1"/>
    <col min="8456" max="8460" width="2.140625" style="226" customWidth="1"/>
    <col min="8461" max="8462" width="1.7109375" style="226" customWidth="1"/>
    <col min="8463" max="8472" width="2.140625" style="226" customWidth="1"/>
    <col min="8473" max="8473" width="6.5703125" style="226" customWidth="1"/>
    <col min="8474" max="8474" width="1.28515625" style="226" customWidth="1"/>
    <col min="8475" max="8475" width="3.7109375" style="226" customWidth="1"/>
    <col min="8476" max="8476" width="1.85546875" style="226" customWidth="1"/>
    <col min="8477" max="8480" width="2.140625" style="226" customWidth="1"/>
    <col min="8481" max="8482" width="6.42578125" style="226" customWidth="1"/>
    <col min="8483" max="8483" width="2.140625" style="226" customWidth="1"/>
    <col min="8484" max="8484" width="7.7109375" style="226" customWidth="1"/>
    <col min="8485" max="8485" width="5.5703125" style="226" customWidth="1"/>
    <col min="8486" max="8486" width="2.140625" style="226" customWidth="1"/>
    <col min="8487" max="8487" width="7" style="226" customWidth="1"/>
    <col min="8488" max="8488" width="6.5703125" style="226" customWidth="1"/>
    <col min="8489" max="8489" width="1.140625" style="226" customWidth="1"/>
    <col min="8490" max="8490" width="5.28515625" style="226" customWidth="1"/>
    <col min="8491" max="8491" width="5.42578125" style="226" customWidth="1"/>
    <col min="8492" max="8492" width="2" style="226" customWidth="1"/>
    <col min="8493" max="8495" width="2.140625" style="226" customWidth="1"/>
    <col min="8496" max="8496" width="2.28515625" style="226" customWidth="1"/>
    <col min="8497" max="8497" width="0.85546875" style="226" customWidth="1"/>
    <col min="8498" max="8498" width="2" style="226" customWidth="1"/>
    <col min="8499" max="8499" width="0" style="226" hidden="1" customWidth="1"/>
    <col min="8500" max="8500" width="2.140625" style="226" customWidth="1"/>
    <col min="8501" max="8501" width="1.5703125" style="226" customWidth="1"/>
    <col min="8502" max="8502" width="1.140625" style="226" customWidth="1"/>
    <col min="8503" max="8503" width="1" style="226" customWidth="1"/>
    <col min="8504" max="8504" width="5" style="226" customWidth="1"/>
    <col min="8505" max="8505" width="2.28515625" style="226" customWidth="1"/>
    <col min="8506" max="8506" width="1.42578125" style="226" customWidth="1"/>
    <col min="8507" max="8509" width="2.140625" style="226" customWidth="1"/>
    <col min="8510" max="8510" width="3.28515625" style="226" customWidth="1"/>
    <col min="8511" max="8511" width="2.42578125" style="226" customWidth="1"/>
    <col min="8512" max="8512" width="2.140625" style="226" customWidth="1"/>
    <col min="8513" max="8513" width="2.7109375" style="226" customWidth="1"/>
    <col min="8514" max="8517" width="2.140625" style="226" customWidth="1"/>
    <col min="8518" max="8518" width="1.7109375" style="226" customWidth="1"/>
    <col min="8519" max="8634" width="2.140625" style="226" customWidth="1"/>
    <col min="8635" max="8703" width="11.42578125" style="226"/>
    <col min="8704" max="8704" width="2.28515625" style="226" customWidth="1"/>
    <col min="8705" max="8705" width="23.5703125" style="226" customWidth="1"/>
    <col min="8706" max="8706" width="2.42578125" style="226" customWidth="1"/>
    <col min="8707" max="8707" width="1.7109375" style="226" customWidth="1"/>
    <col min="8708" max="8708" width="2.7109375" style="226" customWidth="1"/>
    <col min="8709" max="8709" width="7" style="226" customWidth="1"/>
    <col min="8710" max="8710" width="1.28515625" style="226" customWidth="1"/>
    <col min="8711" max="8711" width="0.7109375" style="226" customWidth="1"/>
    <col min="8712" max="8716" width="2.140625" style="226" customWidth="1"/>
    <col min="8717" max="8718" width="1.7109375" style="226" customWidth="1"/>
    <col min="8719" max="8728" width="2.140625" style="226" customWidth="1"/>
    <col min="8729" max="8729" width="6.5703125" style="226" customWidth="1"/>
    <col min="8730" max="8730" width="1.28515625" style="226" customWidth="1"/>
    <col min="8731" max="8731" width="3.7109375" style="226" customWidth="1"/>
    <col min="8732" max="8732" width="1.85546875" style="226" customWidth="1"/>
    <col min="8733" max="8736" width="2.140625" style="226" customWidth="1"/>
    <col min="8737" max="8738" width="6.42578125" style="226" customWidth="1"/>
    <col min="8739" max="8739" width="2.140625" style="226" customWidth="1"/>
    <col min="8740" max="8740" width="7.7109375" style="226" customWidth="1"/>
    <col min="8741" max="8741" width="5.5703125" style="226" customWidth="1"/>
    <col min="8742" max="8742" width="2.140625" style="226" customWidth="1"/>
    <col min="8743" max="8743" width="7" style="226" customWidth="1"/>
    <col min="8744" max="8744" width="6.5703125" style="226" customWidth="1"/>
    <col min="8745" max="8745" width="1.140625" style="226" customWidth="1"/>
    <col min="8746" max="8746" width="5.28515625" style="226" customWidth="1"/>
    <col min="8747" max="8747" width="5.42578125" style="226" customWidth="1"/>
    <col min="8748" max="8748" width="2" style="226" customWidth="1"/>
    <col min="8749" max="8751" width="2.140625" style="226" customWidth="1"/>
    <col min="8752" max="8752" width="2.28515625" style="226" customWidth="1"/>
    <col min="8753" max="8753" width="0.85546875" style="226" customWidth="1"/>
    <col min="8754" max="8754" width="2" style="226" customWidth="1"/>
    <col min="8755" max="8755" width="0" style="226" hidden="1" customWidth="1"/>
    <col min="8756" max="8756" width="2.140625" style="226" customWidth="1"/>
    <col min="8757" max="8757" width="1.5703125" style="226" customWidth="1"/>
    <col min="8758" max="8758" width="1.140625" style="226" customWidth="1"/>
    <col min="8759" max="8759" width="1" style="226" customWidth="1"/>
    <col min="8760" max="8760" width="5" style="226" customWidth="1"/>
    <col min="8761" max="8761" width="2.28515625" style="226" customWidth="1"/>
    <col min="8762" max="8762" width="1.42578125" style="226" customWidth="1"/>
    <col min="8763" max="8765" width="2.140625" style="226" customWidth="1"/>
    <col min="8766" max="8766" width="3.28515625" style="226" customWidth="1"/>
    <col min="8767" max="8767" width="2.42578125" style="226" customWidth="1"/>
    <col min="8768" max="8768" width="2.140625" style="226" customWidth="1"/>
    <col min="8769" max="8769" width="2.7109375" style="226" customWidth="1"/>
    <col min="8770" max="8773" width="2.140625" style="226" customWidth="1"/>
    <col min="8774" max="8774" width="1.7109375" style="226" customWidth="1"/>
    <col min="8775" max="8890" width="2.140625" style="226" customWidth="1"/>
    <col min="8891" max="8959" width="11.42578125" style="226"/>
    <col min="8960" max="8960" width="2.28515625" style="226" customWidth="1"/>
    <col min="8961" max="8961" width="23.5703125" style="226" customWidth="1"/>
    <col min="8962" max="8962" width="2.42578125" style="226" customWidth="1"/>
    <col min="8963" max="8963" width="1.7109375" style="226" customWidth="1"/>
    <col min="8964" max="8964" width="2.7109375" style="226" customWidth="1"/>
    <col min="8965" max="8965" width="7" style="226" customWidth="1"/>
    <col min="8966" max="8966" width="1.28515625" style="226" customWidth="1"/>
    <col min="8967" max="8967" width="0.7109375" style="226" customWidth="1"/>
    <col min="8968" max="8972" width="2.140625" style="226" customWidth="1"/>
    <col min="8973" max="8974" width="1.7109375" style="226" customWidth="1"/>
    <col min="8975" max="8984" width="2.140625" style="226" customWidth="1"/>
    <col min="8985" max="8985" width="6.5703125" style="226" customWidth="1"/>
    <col min="8986" max="8986" width="1.28515625" style="226" customWidth="1"/>
    <col min="8987" max="8987" width="3.7109375" style="226" customWidth="1"/>
    <col min="8988" max="8988" width="1.85546875" style="226" customWidth="1"/>
    <col min="8989" max="8992" width="2.140625" style="226" customWidth="1"/>
    <col min="8993" max="8994" width="6.42578125" style="226" customWidth="1"/>
    <col min="8995" max="8995" width="2.140625" style="226" customWidth="1"/>
    <col min="8996" max="8996" width="7.7109375" style="226" customWidth="1"/>
    <col min="8997" max="8997" width="5.5703125" style="226" customWidth="1"/>
    <col min="8998" max="8998" width="2.140625" style="226" customWidth="1"/>
    <col min="8999" max="8999" width="7" style="226" customWidth="1"/>
    <col min="9000" max="9000" width="6.5703125" style="226" customWidth="1"/>
    <col min="9001" max="9001" width="1.140625" style="226" customWidth="1"/>
    <col min="9002" max="9002" width="5.28515625" style="226" customWidth="1"/>
    <col min="9003" max="9003" width="5.42578125" style="226" customWidth="1"/>
    <col min="9004" max="9004" width="2" style="226" customWidth="1"/>
    <col min="9005" max="9007" width="2.140625" style="226" customWidth="1"/>
    <col min="9008" max="9008" width="2.28515625" style="226" customWidth="1"/>
    <col min="9009" max="9009" width="0.85546875" style="226" customWidth="1"/>
    <col min="9010" max="9010" width="2" style="226" customWidth="1"/>
    <col min="9011" max="9011" width="0" style="226" hidden="1" customWidth="1"/>
    <col min="9012" max="9012" width="2.140625" style="226" customWidth="1"/>
    <col min="9013" max="9013" width="1.5703125" style="226" customWidth="1"/>
    <col min="9014" max="9014" width="1.140625" style="226" customWidth="1"/>
    <col min="9015" max="9015" width="1" style="226" customWidth="1"/>
    <col min="9016" max="9016" width="5" style="226" customWidth="1"/>
    <col min="9017" max="9017" width="2.28515625" style="226" customWidth="1"/>
    <col min="9018" max="9018" width="1.42578125" style="226" customWidth="1"/>
    <col min="9019" max="9021" width="2.140625" style="226" customWidth="1"/>
    <col min="9022" max="9022" width="3.28515625" style="226" customWidth="1"/>
    <col min="9023" max="9023" width="2.42578125" style="226" customWidth="1"/>
    <col min="9024" max="9024" width="2.140625" style="226" customWidth="1"/>
    <col min="9025" max="9025" width="2.7109375" style="226" customWidth="1"/>
    <col min="9026" max="9029" width="2.140625" style="226" customWidth="1"/>
    <col min="9030" max="9030" width="1.7109375" style="226" customWidth="1"/>
    <col min="9031" max="9146" width="2.140625" style="226" customWidth="1"/>
    <col min="9147" max="9215" width="11.42578125" style="226"/>
    <col min="9216" max="9216" width="2.28515625" style="226" customWidth="1"/>
    <col min="9217" max="9217" width="23.5703125" style="226" customWidth="1"/>
    <col min="9218" max="9218" width="2.42578125" style="226" customWidth="1"/>
    <col min="9219" max="9219" width="1.7109375" style="226" customWidth="1"/>
    <col min="9220" max="9220" width="2.7109375" style="226" customWidth="1"/>
    <col min="9221" max="9221" width="7" style="226" customWidth="1"/>
    <col min="9222" max="9222" width="1.28515625" style="226" customWidth="1"/>
    <col min="9223" max="9223" width="0.7109375" style="226" customWidth="1"/>
    <col min="9224" max="9228" width="2.140625" style="226" customWidth="1"/>
    <col min="9229" max="9230" width="1.7109375" style="226" customWidth="1"/>
    <col min="9231" max="9240" width="2.140625" style="226" customWidth="1"/>
    <col min="9241" max="9241" width="6.5703125" style="226" customWidth="1"/>
    <col min="9242" max="9242" width="1.28515625" style="226" customWidth="1"/>
    <col min="9243" max="9243" width="3.7109375" style="226" customWidth="1"/>
    <col min="9244" max="9244" width="1.85546875" style="226" customWidth="1"/>
    <col min="9245" max="9248" width="2.140625" style="226" customWidth="1"/>
    <col min="9249" max="9250" width="6.42578125" style="226" customWidth="1"/>
    <col min="9251" max="9251" width="2.140625" style="226" customWidth="1"/>
    <col min="9252" max="9252" width="7.7109375" style="226" customWidth="1"/>
    <col min="9253" max="9253" width="5.5703125" style="226" customWidth="1"/>
    <col min="9254" max="9254" width="2.140625" style="226" customWidth="1"/>
    <col min="9255" max="9255" width="7" style="226" customWidth="1"/>
    <col min="9256" max="9256" width="6.5703125" style="226" customWidth="1"/>
    <col min="9257" max="9257" width="1.140625" style="226" customWidth="1"/>
    <col min="9258" max="9258" width="5.28515625" style="226" customWidth="1"/>
    <col min="9259" max="9259" width="5.42578125" style="226" customWidth="1"/>
    <col min="9260" max="9260" width="2" style="226" customWidth="1"/>
    <col min="9261" max="9263" width="2.140625" style="226" customWidth="1"/>
    <col min="9264" max="9264" width="2.28515625" style="226" customWidth="1"/>
    <col min="9265" max="9265" width="0.85546875" style="226" customWidth="1"/>
    <col min="9266" max="9266" width="2" style="226" customWidth="1"/>
    <col min="9267" max="9267" width="0" style="226" hidden="1" customWidth="1"/>
    <col min="9268" max="9268" width="2.140625" style="226" customWidth="1"/>
    <col min="9269" max="9269" width="1.5703125" style="226" customWidth="1"/>
    <col min="9270" max="9270" width="1.140625" style="226" customWidth="1"/>
    <col min="9271" max="9271" width="1" style="226" customWidth="1"/>
    <col min="9272" max="9272" width="5" style="226" customWidth="1"/>
    <col min="9273" max="9273" width="2.28515625" style="226" customWidth="1"/>
    <col min="9274" max="9274" width="1.42578125" style="226" customWidth="1"/>
    <col min="9275" max="9277" width="2.140625" style="226" customWidth="1"/>
    <col min="9278" max="9278" width="3.28515625" style="226" customWidth="1"/>
    <col min="9279" max="9279" width="2.42578125" style="226" customWidth="1"/>
    <col min="9280" max="9280" width="2.140625" style="226" customWidth="1"/>
    <col min="9281" max="9281" width="2.7109375" style="226" customWidth="1"/>
    <col min="9282" max="9285" width="2.140625" style="226" customWidth="1"/>
    <col min="9286" max="9286" width="1.7109375" style="226" customWidth="1"/>
    <col min="9287" max="9402" width="2.140625" style="226" customWidth="1"/>
    <col min="9403" max="9471" width="11.42578125" style="226"/>
    <col min="9472" max="9472" width="2.28515625" style="226" customWidth="1"/>
    <col min="9473" max="9473" width="23.5703125" style="226" customWidth="1"/>
    <col min="9474" max="9474" width="2.42578125" style="226" customWidth="1"/>
    <col min="9475" max="9475" width="1.7109375" style="226" customWidth="1"/>
    <col min="9476" max="9476" width="2.7109375" style="226" customWidth="1"/>
    <col min="9477" max="9477" width="7" style="226" customWidth="1"/>
    <col min="9478" max="9478" width="1.28515625" style="226" customWidth="1"/>
    <col min="9479" max="9479" width="0.7109375" style="226" customWidth="1"/>
    <col min="9480" max="9484" width="2.140625" style="226" customWidth="1"/>
    <col min="9485" max="9486" width="1.7109375" style="226" customWidth="1"/>
    <col min="9487" max="9496" width="2.140625" style="226" customWidth="1"/>
    <col min="9497" max="9497" width="6.5703125" style="226" customWidth="1"/>
    <col min="9498" max="9498" width="1.28515625" style="226" customWidth="1"/>
    <col min="9499" max="9499" width="3.7109375" style="226" customWidth="1"/>
    <col min="9500" max="9500" width="1.85546875" style="226" customWidth="1"/>
    <col min="9501" max="9504" width="2.140625" style="226" customWidth="1"/>
    <col min="9505" max="9506" width="6.42578125" style="226" customWidth="1"/>
    <col min="9507" max="9507" width="2.140625" style="226" customWidth="1"/>
    <col min="9508" max="9508" width="7.7109375" style="226" customWidth="1"/>
    <col min="9509" max="9509" width="5.5703125" style="226" customWidth="1"/>
    <col min="9510" max="9510" width="2.140625" style="226" customWidth="1"/>
    <col min="9511" max="9511" width="7" style="226" customWidth="1"/>
    <col min="9512" max="9512" width="6.5703125" style="226" customWidth="1"/>
    <col min="9513" max="9513" width="1.140625" style="226" customWidth="1"/>
    <col min="9514" max="9514" width="5.28515625" style="226" customWidth="1"/>
    <col min="9515" max="9515" width="5.42578125" style="226" customWidth="1"/>
    <col min="9516" max="9516" width="2" style="226" customWidth="1"/>
    <col min="9517" max="9519" width="2.140625" style="226" customWidth="1"/>
    <col min="9520" max="9520" width="2.28515625" style="226" customWidth="1"/>
    <col min="9521" max="9521" width="0.85546875" style="226" customWidth="1"/>
    <col min="9522" max="9522" width="2" style="226" customWidth="1"/>
    <col min="9523" max="9523" width="0" style="226" hidden="1" customWidth="1"/>
    <col min="9524" max="9524" width="2.140625" style="226" customWidth="1"/>
    <col min="9525" max="9525" width="1.5703125" style="226" customWidth="1"/>
    <col min="9526" max="9526" width="1.140625" style="226" customWidth="1"/>
    <col min="9527" max="9527" width="1" style="226" customWidth="1"/>
    <col min="9528" max="9528" width="5" style="226" customWidth="1"/>
    <col min="9529" max="9529" width="2.28515625" style="226" customWidth="1"/>
    <col min="9530" max="9530" width="1.42578125" style="226" customWidth="1"/>
    <col min="9531" max="9533" width="2.140625" style="226" customWidth="1"/>
    <col min="9534" max="9534" width="3.28515625" style="226" customWidth="1"/>
    <col min="9535" max="9535" width="2.42578125" style="226" customWidth="1"/>
    <col min="9536" max="9536" width="2.140625" style="226" customWidth="1"/>
    <col min="9537" max="9537" width="2.7109375" style="226" customWidth="1"/>
    <col min="9538" max="9541" width="2.140625" style="226" customWidth="1"/>
    <col min="9542" max="9542" width="1.7109375" style="226" customWidth="1"/>
    <col min="9543" max="9658" width="2.140625" style="226" customWidth="1"/>
    <col min="9659" max="9727" width="11.42578125" style="226"/>
    <col min="9728" max="9728" width="2.28515625" style="226" customWidth="1"/>
    <col min="9729" max="9729" width="23.5703125" style="226" customWidth="1"/>
    <col min="9730" max="9730" width="2.42578125" style="226" customWidth="1"/>
    <col min="9731" max="9731" width="1.7109375" style="226" customWidth="1"/>
    <col min="9732" max="9732" width="2.7109375" style="226" customWidth="1"/>
    <col min="9733" max="9733" width="7" style="226" customWidth="1"/>
    <col min="9734" max="9734" width="1.28515625" style="226" customWidth="1"/>
    <col min="9735" max="9735" width="0.7109375" style="226" customWidth="1"/>
    <col min="9736" max="9740" width="2.140625" style="226" customWidth="1"/>
    <col min="9741" max="9742" width="1.7109375" style="226" customWidth="1"/>
    <col min="9743" max="9752" width="2.140625" style="226" customWidth="1"/>
    <col min="9753" max="9753" width="6.5703125" style="226" customWidth="1"/>
    <col min="9754" max="9754" width="1.28515625" style="226" customWidth="1"/>
    <col min="9755" max="9755" width="3.7109375" style="226" customWidth="1"/>
    <col min="9756" max="9756" width="1.85546875" style="226" customWidth="1"/>
    <col min="9757" max="9760" width="2.140625" style="226" customWidth="1"/>
    <col min="9761" max="9762" width="6.42578125" style="226" customWidth="1"/>
    <col min="9763" max="9763" width="2.140625" style="226" customWidth="1"/>
    <col min="9764" max="9764" width="7.7109375" style="226" customWidth="1"/>
    <col min="9765" max="9765" width="5.5703125" style="226" customWidth="1"/>
    <col min="9766" max="9766" width="2.140625" style="226" customWidth="1"/>
    <col min="9767" max="9767" width="7" style="226" customWidth="1"/>
    <col min="9768" max="9768" width="6.5703125" style="226" customWidth="1"/>
    <col min="9769" max="9769" width="1.140625" style="226" customWidth="1"/>
    <col min="9770" max="9770" width="5.28515625" style="226" customWidth="1"/>
    <col min="9771" max="9771" width="5.42578125" style="226" customWidth="1"/>
    <col min="9772" max="9772" width="2" style="226" customWidth="1"/>
    <col min="9773" max="9775" width="2.140625" style="226" customWidth="1"/>
    <col min="9776" max="9776" width="2.28515625" style="226" customWidth="1"/>
    <col min="9777" max="9777" width="0.85546875" style="226" customWidth="1"/>
    <col min="9778" max="9778" width="2" style="226" customWidth="1"/>
    <col min="9779" max="9779" width="0" style="226" hidden="1" customWidth="1"/>
    <col min="9780" max="9780" width="2.140625" style="226" customWidth="1"/>
    <col min="9781" max="9781" width="1.5703125" style="226" customWidth="1"/>
    <col min="9782" max="9782" width="1.140625" style="226" customWidth="1"/>
    <col min="9783" max="9783" width="1" style="226" customWidth="1"/>
    <col min="9784" max="9784" width="5" style="226" customWidth="1"/>
    <col min="9785" max="9785" width="2.28515625" style="226" customWidth="1"/>
    <col min="9786" max="9786" width="1.42578125" style="226" customWidth="1"/>
    <col min="9787" max="9789" width="2.140625" style="226" customWidth="1"/>
    <col min="9790" max="9790" width="3.28515625" style="226" customWidth="1"/>
    <col min="9791" max="9791" width="2.42578125" style="226" customWidth="1"/>
    <col min="9792" max="9792" width="2.140625" style="226" customWidth="1"/>
    <col min="9793" max="9793" width="2.7109375" style="226" customWidth="1"/>
    <col min="9794" max="9797" width="2.140625" style="226" customWidth="1"/>
    <col min="9798" max="9798" width="1.7109375" style="226" customWidth="1"/>
    <col min="9799" max="9914" width="2.140625" style="226" customWidth="1"/>
    <col min="9915" max="9983" width="11.42578125" style="226"/>
    <col min="9984" max="9984" width="2.28515625" style="226" customWidth="1"/>
    <col min="9985" max="9985" width="23.5703125" style="226" customWidth="1"/>
    <col min="9986" max="9986" width="2.42578125" style="226" customWidth="1"/>
    <col min="9987" max="9987" width="1.7109375" style="226" customWidth="1"/>
    <col min="9988" max="9988" width="2.7109375" style="226" customWidth="1"/>
    <col min="9989" max="9989" width="7" style="226" customWidth="1"/>
    <col min="9990" max="9990" width="1.28515625" style="226" customWidth="1"/>
    <col min="9991" max="9991" width="0.7109375" style="226" customWidth="1"/>
    <col min="9992" max="9996" width="2.140625" style="226" customWidth="1"/>
    <col min="9997" max="9998" width="1.7109375" style="226" customWidth="1"/>
    <col min="9999" max="10008" width="2.140625" style="226" customWidth="1"/>
    <col min="10009" max="10009" width="6.5703125" style="226" customWidth="1"/>
    <col min="10010" max="10010" width="1.28515625" style="226" customWidth="1"/>
    <col min="10011" max="10011" width="3.7109375" style="226" customWidth="1"/>
    <col min="10012" max="10012" width="1.85546875" style="226" customWidth="1"/>
    <col min="10013" max="10016" width="2.140625" style="226" customWidth="1"/>
    <col min="10017" max="10018" width="6.42578125" style="226" customWidth="1"/>
    <col min="10019" max="10019" width="2.140625" style="226" customWidth="1"/>
    <col min="10020" max="10020" width="7.7109375" style="226" customWidth="1"/>
    <col min="10021" max="10021" width="5.5703125" style="226" customWidth="1"/>
    <col min="10022" max="10022" width="2.140625" style="226" customWidth="1"/>
    <col min="10023" max="10023" width="7" style="226" customWidth="1"/>
    <col min="10024" max="10024" width="6.5703125" style="226" customWidth="1"/>
    <col min="10025" max="10025" width="1.140625" style="226" customWidth="1"/>
    <col min="10026" max="10026" width="5.28515625" style="226" customWidth="1"/>
    <col min="10027" max="10027" width="5.42578125" style="226" customWidth="1"/>
    <col min="10028" max="10028" width="2" style="226" customWidth="1"/>
    <col min="10029" max="10031" width="2.140625" style="226" customWidth="1"/>
    <col min="10032" max="10032" width="2.28515625" style="226" customWidth="1"/>
    <col min="10033" max="10033" width="0.85546875" style="226" customWidth="1"/>
    <col min="10034" max="10034" width="2" style="226" customWidth="1"/>
    <col min="10035" max="10035" width="0" style="226" hidden="1" customWidth="1"/>
    <col min="10036" max="10036" width="2.140625" style="226" customWidth="1"/>
    <col min="10037" max="10037" width="1.5703125" style="226" customWidth="1"/>
    <col min="10038" max="10038" width="1.140625" style="226" customWidth="1"/>
    <col min="10039" max="10039" width="1" style="226" customWidth="1"/>
    <col min="10040" max="10040" width="5" style="226" customWidth="1"/>
    <col min="10041" max="10041" width="2.28515625" style="226" customWidth="1"/>
    <col min="10042" max="10042" width="1.42578125" style="226" customWidth="1"/>
    <col min="10043" max="10045" width="2.140625" style="226" customWidth="1"/>
    <col min="10046" max="10046" width="3.28515625" style="226" customWidth="1"/>
    <col min="10047" max="10047" width="2.42578125" style="226" customWidth="1"/>
    <col min="10048" max="10048" width="2.140625" style="226" customWidth="1"/>
    <col min="10049" max="10049" width="2.7109375" style="226" customWidth="1"/>
    <col min="10050" max="10053" width="2.140625" style="226" customWidth="1"/>
    <col min="10054" max="10054" width="1.7109375" style="226" customWidth="1"/>
    <col min="10055" max="10170" width="2.140625" style="226" customWidth="1"/>
    <col min="10171" max="10239" width="11.42578125" style="226"/>
    <col min="10240" max="10240" width="2.28515625" style="226" customWidth="1"/>
    <col min="10241" max="10241" width="23.5703125" style="226" customWidth="1"/>
    <col min="10242" max="10242" width="2.42578125" style="226" customWidth="1"/>
    <col min="10243" max="10243" width="1.7109375" style="226" customWidth="1"/>
    <col min="10244" max="10244" width="2.7109375" style="226" customWidth="1"/>
    <col min="10245" max="10245" width="7" style="226" customWidth="1"/>
    <col min="10246" max="10246" width="1.28515625" style="226" customWidth="1"/>
    <col min="10247" max="10247" width="0.7109375" style="226" customWidth="1"/>
    <col min="10248" max="10252" width="2.140625" style="226" customWidth="1"/>
    <col min="10253" max="10254" width="1.7109375" style="226" customWidth="1"/>
    <col min="10255" max="10264" width="2.140625" style="226" customWidth="1"/>
    <col min="10265" max="10265" width="6.5703125" style="226" customWidth="1"/>
    <col min="10266" max="10266" width="1.28515625" style="226" customWidth="1"/>
    <col min="10267" max="10267" width="3.7109375" style="226" customWidth="1"/>
    <col min="10268" max="10268" width="1.85546875" style="226" customWidth="1"/>
    <col min="10269" max="10272" width="2.140625" style="226" customWidth="1"/>
    <col min="10273" max="10274" width="6.42578125" style="226" customWidth="1"/>
    <col min="10275" max="10275" width="2.140625" style="226" customWidth="1"/>
    <col min="10276" max="10276" width="7.7109375" style="226" customWidth="1"/>
    <col min="10277" max="10277" width="5.5703125" style="226" customWidth="1"/>
    <col min="10278" max="10278" width="2.140625" style="226" customWidth="1"/>
    <col min="10279" max="10279" width="7" style="226" customWidth="1"/>
    <col min="10280" max="10280" width="6.5703125" style="226" customWidth="1"/>
    <col min="10281" max="10281" width="1.140625" style="226" customWidth="1"/>
    <col min="10282" max="10282" width="5.28515625" style="226" customWidth="1"/>
    <col min="10283" max="10283" width="5.42578125" style="226" customWidth="1"/>
    <col min="10284" max="10284" width="2" style="226" customWidth="1"/>
    <col min="10285" max="10287" width="2.140625" style="226" customWidth="1"/>
    <col min="10288" max="10288" width="2.28515625" style="226" customWidth="1"/>
    <col min="10289" max="10289" width="0.85546875" style="226" customWidth="1"/>
    <col min="10290" max="10290" width="2" style="226" customWidth="1"/>
    <col min="10291" max="10291" width="0" style="226" hidden="1" customWidth="1"/>
    <col min="10292" max="10292" width="2.140625" style="226" customWidth="1"/>
    <col min="10293" max="10293" width="1.5703125" style="226" customWidth="1"/>
    <col min="10294" max="10294" width="1.140625" style="226" customWidth="1"/>
    <col min="10295" max="10295" width="1" style="226" customWidth="1"/>
    <col min="10296" max="10296" width="5" style="226" customWidth="1"/>
    <col min="10297" max="10297" width="2.28515625" style="226" customWidth="1"/>
    <col min="10298" max="10298" width="1.42578125" style="226" customWidth="1"/>
    <col min="10299" max="10301" width="2.140625" style="226" customWidth="1"/>
    <col min="10302" max="10302" width="3.28515625" style="226" customWidth="1"/>
    <col min="10303" max="10303" width="2.42578125" style="226" customWidth="1"/>
    <col min="10304" max="10304" width="2.140625" style="226" customWidth="1"/>
    <col min="10305" max="10305" width="2.7109375" style="226" customWidth="1"/>
    <col min="10306" max="10309" width="2.140625" style="226" customWidth="1"/>
    <col min="10310" max="10310" width="1.7109375" style="226" customWidth="1"/>
    <col min="10311" max="10426" width="2.140625" style="226" customWidth="1"/>
    <col min="10427" max="10495" width="11.42578125" style="226"/>
    <col min="10496" max="10496" width="2.28515625" style="226" customWidth="1"/>
    <col min="10497" max="10497" width="23.5703125" style="226" customWidth="1"/>
    <col min="10498" max="10498" width="2.42578125" style="226" customWidth="1"/>
    <col min="10499" max="10499" width="1.7109375" style="226" customWidth="1"/>
    <col min="10500" max="10500" width="2.7109375" style="226" customWidth="1"/>
    <col min="10501" max="10501" width="7" style="226" customWidth="1"/>
    <col min="10502" max="10502" width="1.28515625" style="226" customWidth="1"/>
    <col min="10503" max="10503" width="0.7109375" style="226" customWidth="1"/>
    <col min="10504" max="10508" width="2.140625" style="226" customWidth="1"/>
    <col min="10509" max="10510" width="1.7109375" style="226" customWidth="1"/>
    <col min="10511" max="10520" width="2.140625" style="226" customWidth="1"/>
    <col min="10521" max="10521" width="6.5703125" style="226" customWidth="1"/>
    <col min="10522" max="10522" width="1.28515625" style="226" customWidth="1"/>
    <col min="10523" max="10523" width="3.7109375" style="226" customWidth="1"/>
    <col min="10524" max="10524" width="1.85546875" style="226" customWidth="1"/>
    <col min="10525" max="10528" width="2.140625" style="226" customWidth="1"/>
    <col min="10529" max="10530" width="6.42578125" style="226" customWidth="1"/>
    <col min="10531" max="10531" width="2.140625" style="226" customWidth="1"/>
    <col min="10532" max="10532" width="7.7109375" style="226" customWidth="1"/>
    <col min="10533" max="10533" width="5.5703125" style="226" customWidth="1"/>
    <col min="10534" max="10534" width="2.140625" style="226" customWidth="1"/>
    <col min="10535" max="10535" width="7" style="226" customWidth="1"/>
    <col min="10536" max="10536" width="6.5703125" style="226" customWidth="1"/>
    <col min="10537" max="10537" width="1.140625" style="226" customWidth="1"/>
    <col min="10538" max="10538" width="5.28515625" style="226" customWidth="1"/>
    <col min="10539" max="10539" width="5.42578125" style="226" customWidth="1"/>
    <col min="10540" max="10540" width="2" style="226" customWidth="1"/>
    <col min="10541" max="10543" width="2.140625" style="226" customWidth="1"/>
    <col min="10544" max="10544" width="2.28515625" style="226" customWidth="1"/>
    <col min="10545" max="10545" width="0.85546875" style="226" customWidth="1"/>
    <col min="10546" max="10546" width="2" style="226" customWidth="1"/>
    <col min="10547" max="10547" width="0" style="226" hidden="1" customWidth="1"/>
    <col min="10548" max="10548" width="2.140625" style="226" customWidth="1"/>
    <col min="10549" max="10549" width="1.5703125" style="226" customWidth="1"/>
    <col min="10550" max="10550" width="1.140625" style="226" customWidth="1"/>
    <col min="10551" max="10551" width="1" style="226" customWidth="1"/>
    <col min="10552" max="10552" width="5" style="226" customWidth="1"/>
    <col min="10553" max="10553" width="2.28515625" style="226" customWidth="1"/>
    <col min="10554" max="10554" width="1.42578125" style="226" customWidth="1"/>
    <col min="10555" max="10557" width="2.140625" style="226" customWidth="1"/>
    <col min="10558" max="10558" width="3.28515625" style="226" customWidth="1"/>
    <col min="10559" max="10559" width="2.42578125" style="226" customWidth="1"/>
    <col min="10560" max="10560" width="2.140625" style="226" customWidth="1"/>
    <col min="10561" max="10561" width="2.7109375" style="226" customWidth="1"/>
    <col min="10562" max="10565" width="2.140625" style="226" customWidth="1"/>
    <col min="10566" max="10566" width="1.7109375" style="226" customWidth="1"/>
    <col min="10567" max="10682" width="2.140625" style="226" customWidth="1"/>
    <col min="10683" max="10751" width="11.42578125" style="226"/>
    <col min="10752" max="10752" width="2.28515625" style="226" customWidth="1"/>
    <col min="10753" max="10753" width="23.5703125" style="226" customWidth="1"/>
    <col min="10754" max="10754" width="2.42578125" style="226" customWidth="1"/>
    <col min="10755" max="10755" width="1.7109375" style="226" customWidth="1"/>
    <col min="10756" max="10756" width="2.7109375" style="226" customWidth="1"/>
    <col min="10757" max="10757" width="7" style="226" customWidth="1"/>
    <col min="10758" max="10758" width="1.28515625" style="226" customWidth="1"/>
    <col min="10759" max="10759" width="0.7109375" style="226" customWidth="1"/>
    <col min="10760" max="10764" width="2.140625" style="226" customWidth="1"/>
    <col min="10765" max="10766" width="1.7109375" style="226" customWidth="1"/>
    <col min="10767" max="10776" width="2.140625" style="226" customWidth="1"/>
    <col min="10777" max="10777" width="6.5703125" style="226" customWidth="1"/>
    <col min="10778" max="10778" width="1.28515625" style="226" customWidth="1"/>
    <col min="10779" max="10779" width="3.7109375" style="226" customWidth="1"/>
    <col min="10780" max="10780" width="1.85546875" style="226" customWidth="1"/>
    <col min="10781" max="10784" width="2.140625" style="226" customWidth="1"/>
    <col min="10785" max="10786" width="6.42578125" style="226" customWidth="1"/>
    <col min="10787" max="10787" width="2.140625" style="226" customWidth="1"/>
    <col min="10788" max="10788" width="7.7109375" style="226" customWidth="1"/>
    <col min="10789" max="10789" width="5.5703125" style="226" customWidth="1"/>
    <col min="10790" max="10790" width="2.140625" style="226" customWidth="1"/>
    <col min="10791" max="10791" width="7" style="226" customWidth="1"/>
    <col min="10792" max="10792" width="6.5703125" style="226" customWidth="1"/>
    <col min="10793" max="10793" width="1.140625" style="226" customWidth="1"/>
    <col min="10794" max="10794" width="5.28515625" style="226" customWidth="1"/>
    <col min="10795" max="10795" width="5.42578125" style="226" customWidth="1"/>
    <col min="10796" max="10796" width="2" style="226" customWidth="1"/>
    <col min="10797" max="10799" width="2.140625" style="226" customWidth="1"/>
    <col min="10800" max="10800" width="2.28515625" style="226" customWidth="1"/>
    <col min="10801" max="10801" width="0.85546875" style="226" customWidth="1"/>
    <col min="10802" max="10802" width="2" style="226" customWidth="1"/>
    <col min="10803" max="10803" width="0" style="226" hidden="1" customWidth="1"/>
    <col min="10804" max="10804" width="2.140625" style="226" customWidth="1"/>
    <col min="10805" max="10805" width="1.5703125" style="226" customWidth="1"/>
    <col min="10806" max="10806" width="1.140625" style="226" customWidth="1"/>
    <col min="10807" max="10807" width="1" style="226" customWidth="1"/>
    <col min="10808" max="10808" width="5" style="226" customWidth="1"/>
    <col min="10809" max="10809" width="2.28515625" style="226" customWidth="1"/>
    <col min="10810" max="10810" width="1.42578125" style="226" customWidth="1"/>
    <col min="10811" max="10813" width="2.140625" style="226" customWidth="1"/>
    <col min="10814" max="10814" width="3.28515625" style="226" customWidth="1"/>
    <col min="10815" max="10815" width="2.42578125" style="226" customWidth="1"/>
    <col min="10816" max="10816" width="2.140625" style="226" customWidth="1"/>
    <col min="10817" max="10817" width="2.7109375" style="226" customWidth="1"/>
    <col min="10818" max="10821" width="2.140625" style="226" customWidth="1"/>
    <col min="10822" max="10822" width="1.7109375" style="226" customWidth="1"/>
    <col min="10823" max="10938" width="2.140625" style="226" customWidth="1"/>
    <col min="10939" max="11007" width="11.42578125" style="226"/>
    <col min="11008" max="11008" width="2.28515625" style="226" customWidth="1"/>
    <col min="11009" max="11009" width="23.5703125" style="226" customWidth="1"/>
    <col min="11010" max="11010" width="2.42578125" style="226" customWidth="1"/>
    <col min="11011" max="11011" width="1.7109375" style="226" customWidth="1"/>
    <col min="11012" max="11012" width="2.7109375" style="226" customWidth="1"/>
    <col min="11013" max="11013" width="7" style="226" customWidth="1"/>
    <col min="11014" max="11014" width="1.28515625" style="226" customWidth="1"/>
    <col min="11015" max="11015" width="0.7109375" style="226" customWidth="1"/>
    <col min="11016" max="11020" width="2.140625" style="226" customWidth="1"/>
    <col min="11021" max="11022" width="1.7109375" style="226" customWidth="1"/>
    <col min="11023" max="11032" width="2.140625" style="226" customWidth="1"/>
    <col min="11033" max="11033" width="6.5703125" style="226" customWidth="1"/>
    <col min="11034" max="11034" width="1.28515625" style="226" customWidth="1"/>
    <col min="11035" max="11035" width="3.7109375" style="226" customWidth="1"/>
    <col min="11036" max="11036" width="1.85546875" style="226" customWidth="1"/>
    <col min="11037" max="11040" width="2.140625" style="226" customWidth="1"/>
    <col min="11041" max="11042" width="6.42578125" style="226" customWidth="1"/>
    <col min="11043" max="11043" width="2.140625" style="226" customWidth="1"/>
    <col min="11044" max="11044" width="7.7109375" style="226" customWidth="1"/>
    <col min="11045" max="11045" width="5.5703125" style="226" customWidth="1"/>
    <col min="11046" max="11046" width="2.140625" style="226" customWidth="1"/>
    <col min="11047" max="11047" width="7" style="226" customWidth="1"/>
    <col min="11048" max="11048" width="6.5703125" style="226" customWidth="1"/>
    <col min="11049" max="11049" width="1.140625" style="226" customWidth="1"/>
    <col min="11050" max="11050" width="5.28515625" style="226" customWidth="1"/>
    <col min="11051" max="11051" width="5.42578125" style="226" customWidth="1"/>
    <col min="11052" max="11052" width="2" style="226" customWidth="1"/>
    <col min="11053" max="11055" width="2.140625" style="226" customWidth="1"/>
    <col min="11056" max="11056" width="2.28515625" style="226" customWidth="1"/>
    <col min="11057" max="11057" width="0.85546875" style="226" customWidth="1"/>
    <col min="11058" max="11058" width="2" style="226" customWidth="1"/>
    <col min="11059" max="11059" width="0" style="226" hidden="1" customWidth="1"/>
    <col min="11060" max="11060" width="2.140625" style="226" customWidth="1"/>
    <col min="11061" max="11061" width="1.5703125" style="226" customWidth="1"/>
    <col min="11062" max="11062" width="1.140625" style="226" customWidth="1"/>
    <col min="11063" max="11063" width="1" style="226" customWidth="1"/>
    <col min="11064" max="11064" width="5" style="226" customWidth="1"/>
    <col min="11065" max="11065" width="2.28515625" style="226" customWidth="1"/>
    <col min="11066" max="11066" width="1.42578125" style="226" customWidth="1"/>
    <col min="11067" max="11069" width="2.140625" style="226" customWidth="1"/>
    <col min="11070" max="11070" width="3.28515625" style="226" customWidth="1"/>
    <col min="11071" max="11071" width="2.42578125" style="226" customWidth="1"/>
    <col min="11072" max="11072" width="2.140625" style="226" customWidth="1"/>
    <col min="11073" max="11073" width="2.7109375" style="226" customWidth="1"/>
    <col min="11074" max="11077" width="2.140625" style="226" customWidth="1"/>
    <col min="11078" max="11078" width="1.7109375" style="226" customWidth="1"/>
    <col min="11079" max="11194" width="2.140625" style="226" customWidth="1"/>
    <col min="11195" max="11263" width="11.42578125" style="226"/>
    <col min="11264" max="11264" width="2.28515625" style="226" customWidth="1"/>
    <col min="11265" max="11265" width="23.5703125" style="226" customWidth="1"/>
    <col min="11266" max="11266" width="2.42578125" style="226" customWidth="1"/>
    <col min="11267" max="11267" width="1.7109375" style="226" customWidth="1"/>
    <col min="11268" max="11268" width="2.7109375" style="226" customWidth="1"/>
    <col min="11269" max="11269" width="7" style="226" customWidth="1"/>
    <col min="11270" max="11270" width="1.28515625" style="226" customWidth="1"/>
    <col min="11271" max="11271" width="0.7109375" style="226" customWidth="1"/>
    <col min="11272" max="11276" width="2.140625" style="226" customWidth="1"/>
    <col min="11277" max="11278" width="1.7109375" style="226" customWidth="1"/>
    <col min="11279" max="11288" width="2.140625" style="226" customWidth="1"/>
    <col min="11289" max="11289" width="6.5703125" style="226" customWidth="1"/>
    <col min="11290" max="11290" width="1.28515625" style="226" customWidth="1"/>
    <col min="11291" max="11291" width="3.7109375" style="226" customWidth="1"/>
    <col min="11292" max="11292" width="1.85546875" style="226" customWidth="1"/>
    <col min="11293" max="11296" width="2.140625" style="226" customWidth="1"/>
    <col min="11297" max="11298" width="6.42578125" style="226" customWidth="1"/>
    <col min="11299" max="11299" width="2.140625" style="226" customWidth="1"/>
    <col min="11300" max="11300" width="7.7109375" style="226" customWidth="1"/>
    <col min="11301" max="11301" width="5.5703125" style="226" customWidth="1"/>
    <col min="11302" max="11302" width="2.140625" style="226" customWidth="1"/>
    <col min="11303" max="11303" width="7" style="226" customWidth="1"/>
    <col min="11304" max="11304" width="6.5703125" style="226" customWidth="1"/>
    <col min="11305" max="11305" width="1.140625" style="226" customWidth="1"/>
    <col min="11306" max="11306" width="5.28515625" style="226" customWidth="1"/>
    <col min="11307" max="11307" width="5.42578125" style="226" customWidth="1"/>
    <col min="11308" max="11308" width="2" style="226" customWidth="1"/>
    <col min="11309" max="11311" width="2.140625" style="226" customWidth="1"/>
    <col min="11312" max="11312" width="2.28515625" style="226" customWidth="1"/>
    <col min="11313" max="11313" width="0.85546875" style="226" customWidth="1"/>
    <col min="11314" max="11314" width="2" style="226" customWidth="1"/>
    <col min="11315" max="11315" width="0" style="226" hidden="1" customWidth="1"/>
    <col min="11316" max="11316" width="2.140625" style="226" customWidth="1"/>
    <col min="11317" max="11317" width="1.5703125" style="226" customWidth="1"/>
    <col min="11318" max="11318" width="1.140625" style="226" customWidth="1"/>
    <col min="11319" max="11319" width="1" style="226" customWidth="1"/>
    <col min="11320" max="11320" width="5" style="226" customWidth="1"/>
    <col min="11321" max="11321" width="2.28515625" style="226" customWidth="1"/>
    <col min="11322" max="11322" width="1.42578125" style="226" customWidth="1"/>
    <col min="11323" max="11325" width="2.140625" style="226" customWidth="1"/>
    <col min="11326" max="11326" width="3.28515625" style="226" customWidth="1"/>
    <col min="11327" max="11327" width="2.42578125" style="226" customWidth="1"/>
    <col min="11328" max="11328" width="2.140625" style="226" customWidth="1"/>
    <col min="11329" max="11329" width="2.7109375" style="226" customWidth="1"/>
    <col min="11330" max="11333" width="2.140625" style="226" customWidth="1"/>
    <col min="11334" max="11334" width="1.7109375" style="226" customWidth="1"/>
    <col min="11335" max="11450" width="2.140625" style="226" customWidth="1"/>
    <col min="11451" max="11519" width="11.42578125" style="226"/>
    <col min="11520" max="11520" width="2.28515625" style="226" customWidth="1"/>
    <col min="11521" max="11521" width="23.5703125" style="226" customWidth="1"/>
    <col min="11522" max="11522" width="2.42578125" style="226" customWidth="1"/>
    <col min="11523" max="11523" width="1.7109375" style="226" customWidth="1"/>
    <col min="11524" max="11524" width="2.7109375" style="226" customWidth="1"/>
    <col min="11525" max="11525" width="7" style="226" customWidth="1"/>
    <col min="11526" max="11526" width="1.28515625" style="226" customWidth="1"/>
    <col min="11527" max="11527" width="0.7109375" style="226" customWidth="1"/>
    <col min="11528" max="11532" width="2.140625" style="226" customWidth="1"/>
    <col min="11533" max="11534" width="1.7109375" style="226" customWidth="1"/>
    <col min="11535" max="11544" width="2.140625" style="226" customWidth="1"/>
    <col min="11545" max="11545" width="6.5703125" style="226" customWidth="1"/>
    <col min="11546" max="11546" width="1.28515625" style="226" customWidth="1"/>
    <col min="11547" max="11547" width="3.7109375" style="226" customWidth="1"/>
    <col min="11548" max="11548" width="1.85546875" style="226" customWidth="1"/>
    <col min="11549" max="11552" width="2.140625" style="226" customWidth="1"/>
    <col min="11553" max="11554" width="6.42578125" style="226" customWidth="1"/>
    <col min="11555" max="11555" width="2.140625" style="226" customWidth="1"/>
    <col min="11556" max="11556" width="7.7109375" style="226" customWidth="1"/>
    <col min="11557" max="11557" width="5.5703125" style="226" customWidth="1"/>
    <col min="11558" max="11558" width="2.140625" style="226" customWidth="1"/>
    <col min="11559" max="11559" width="7" style="226" customWidth="1"/>
    <col min="11560" max="11560" width="6.5703125" style="226" customWidth="1"/>
    <col min="11561" max="11561" width="1.140625" style="226" customWidth="1"/>
    <col min="11562" max="11562" width="5.28515625" style="226" customWidth="1"/>
    <col min="11563" max="11563" width="5.42578125" style="226" customWidth="1"/>
    <col min="11564" max="11564" width="2" style="226" customWidth="1"/>
    <col min="11565" max="11567" width="2.140625" style="226" customWidth="1"/>
    <col min="11568" max="11568" width="2.28515625" style="226" customWidth="1"/>
    <col min="11569" max="11569" width="0.85546875" style="226" customWidth="1"/>
    <col min="11570" max="11570" width="2" style="226" customWidth="1"/>
    <col min="11571" max="11571" width="0" style="226" hidden="1" customWidth="1"/>
    <col min="11572" max="11572" width="2.140625" style="226" customWidth="1"/>
    <col min="11573" max="11573" width="1.5703125" style="226" customWidth="1"/>
    <col min="11574" max="11574" width="1.140625" style="226" customWidth="1"/>
    <col min="11575" max="11575" width="1" style="226" customWidth="1"/>
    <col min="11576" max="11576" width="5" style="226" customWidth="1"/>
    <col min="11577" max="11577" width="2.28515625" style="226" customWidth="1"/>
    <col min="11578" max="11578" width="1.42578125" style="226" customWidth="1"/>
    <col min="11579" max="11581" width="2.140625" style="226" customWidth="1"/>
    <col min="11582" max="11582" width="3.28515625" style="226" customWidth="1"/>
    <col min="11583" max="11583" width="2.42578125" style="226" customWidth="1"/>
    <col min="11584" max="11584" width="2.140625" style="226" customWidth="1"/>
    <col min="11585" max="11585" width="2.7109375" style="226" customWidth="1"/>
    <col min="11586" max="11589" width="2.140625" style="226" customWidth="1"/>
    <col min="11590" max="11590" width="1.7109375" style="226" customWidth="1"/>
    <col min="11591" max="11706" width="2.140625" style="226" customWidth="1"/>
    <col min="11707" max="11775" width="11.42578125" style="226"/>
    <col min="11776" max="11776" width="2.28515625" style="226" customWidth="1"/>
    <col min="11777" max="11777" width="23.5703125" style="226" customWidth="1"/>
    <col min="11778" max="11778" width="2.42578125" style="226" customWidth="1"/>
    <col min="11779" max="11779" width="1.7109375" style="226" customWidth="1"/>
    <col min="11780" max="11780" width="2.7109375" style="226" customWidth="1"/>
    <col min="11781" max="11781" width="7" style="226" customWidth="1"/>
    <col min="11782" max="11782" width="1.28515625" style="226" customWidth="1"/>
    <col min="11783" max="11783" width="0.7109375" style="226" customWidth="1"/>
    <col min="11784" max="11788" width="2.140625" style="226" customWidth="1"/>
    <col min="11789" max="11790" width="1.7109375" style="226" customWidth="1"/>
    <col min="11791" max="11800" width="2.140625" style="226" customWidth="1"/>
    <col min="11801" max="11801" width="6.5703125" style="226" customWidth="1"/>
    <col min="11802" max="11802" width="1.28515625" style="226" customWidth="1"/>
    <col min="11803" max="11803" width="3.7109375" style="226" customWidth="1"/>
    <col min="11804" max="11804" width="1.85546875" style="226" customWidth="1"/>
    <col min="11805" max="11808" width="2.140625" style="226" customWidth="1"/>
    <col min="11809" max="11810" width="6.42578125" style="226" customWidth="1"/>
    <col min="11811" max="11811" width="2.140625" style="226" customWidth="1"/>
    <col min="11812" max="11812" width="7.7109375" style="226" customWidth="1"/>
    <col min="11813" max="11813" width="5.5703125" style="226" customWidth="1"/>
    <col min="11814" max="11814" width="2.140625" style="226" customWidth="1"/>
    <col min="11815" max="11815" width="7" style="226" customWidth="1"/>
    <col min="11816" max="11816" width="6.5703125" style="226" customWidth="1"/>
    <col min="11817" max="11817" width="1.140625" style="226" customWidth="1"/>
    <col min="11818" max="11818" width="5.28515625" style="226" customWidth="1"/>
    <col min="11819" max="11819" width="5.42578125" style="226" customWidth="1"/>
    <col min="11820" max="11820" width="2" style="226" customWidth="1"/>
    <col min="11821" max="11823" width="2.140625" style="226" customWidth="1"/>
    <col min="11824" max="11824" width="2.28515625" style="226" customWidth="1"/>
    <col min="11825" max="11825" width="0.85546875" style="226" customWidth="1"/>
    <col min="11826" max="11826" width="2" style="226" customWidth="1"/>
    <col min="11827" max="11827" width="0" style="226" hidden="1" customWidth="1"/>
    <col min="11828" max="11828" width="2.140625" style="226" customWidth="1"/>
    <col min="11829" max="11829" width="1.5703125" style="226" customWidth="1"/>
    <col min="11830" max="11830" width="1.140625" style="226" customWidth="1"/>
    <col min="11831" max="11831" width="1" style="226" customWidth="1"/>
    <col min="11832" max="11832" width="5" style="226" customWidth="1"/>
    <col min="11833" max="11833" width="2.28515625" style="226" customWidth="1"/>
    <col min="11834" max="11834" width="1.42578125" style="226" customWidth="1"/>
    <col min="11835" max="11837" width="2.140625" style="226" customWidth="1"/>
    <col min="11838" max="11838" width="3.28515625" style="226" customWidth="1"/>
    <col min="11839" max="11839" width="2.42578125" style="226" customWidth="1"/>
    <col min="11840" max="11840" width="2.140625" style="226" customWidth="1"/>
    <col min="11841" max="11841" width="2.7109375" style="226" customWidth="1"/>
    <col min="11842" max="11845" width="2.140625" style="226" customWidth="1"/>
    <col min="11846" max="11846" width="1.7109375" style="226" customWidth="1"/>
    <col min="11847" max="11962" width="2.140625" style="226" customWidth="1"/>
    <col min="11963" max="12031" width="11.42578125" style="226"/>
    <col min="12032" max="12032" width="2.28515625" style="226" customWidth="1"/>
    <col min="12033" max="12033" width="23.5703125" style="226" customWidth="1"/>
    <col min="12034" max="12034" width="2.42578125" style="226" customWidth="1"/>
    <col min="12035" max="12035" width="1.7109375" style="226" customWidth="1"/>
    <col min="12036" max="12036" width="2.7109375" style="226" customWidth="1"/>
    <col min="12037" max="12037" width="7" style="226" customWidth="1"/>
    <col min="12038" max="12038" width="1.28515625" style="226" customWidth="1"/>
    <col min="12039" max="12039" width="0.7109375" style="226" customWidth="1"/>
    <col min="12040" max="12044" width="2.140625" style="226" customWidth="1"/>
    <col min="12045" max="12046" width="1.7109375" style="226" customWidth="1"/>
    <col min="12047" max="12056" width="2.140625" style="226" customWidth="1"/>
    <col min="12057" max="12057" width="6.5703125" style="226" customWidth="1"/>
    <col min="12058" max="12058" width="1.28515625" style="226" customWidth="1"/>
    <col min="12059" max="12059" width="3.7109375" style="226" customWidth="1"/>
    <col min="12060" max="12060" width="1.85546875" style="226" customWidth="1"/>
    <col min="12061" max="12064" width="2.140625" style="226" customWidth="1"/>
    <col min="12065" max="12066" width="6.42578125" style="226" customWidth="1"/>
    <col min="12067" max="12067" width="2.140625" style="226" customWidth="1"/>
    <col min="12068" max="12068" width="7.7109375" style="226" customWidth="1"/>
    <col min="12069" max="12069" width="5.5703125" style="226" customWidth="1"/>
    <col min="12070" max="12070" width="2.140625" style="226" customWidth="1"/>
    <col min="12071" max="12071" width="7" style="226" customWidth="1"/>
    <col min="12072" max="12072" width="6.5703125" style="226" customWidth="1"/>
    <col min="12073" max="12073" width="1.140625" style="226" customWidth="1"/>
    <col min="12074" max="12074" width="5.28515625" style="226" customWidth="1"/>
    <col min="12075" max="12075" width="5.42578125" style="226" customWidth="1"/>
    <col min="12076" max="12076" width="2" style="226" customWidth="1"/>
    <col min="12077" max="12079" width="2.140625" style="226" customWidth="1"/>
    <col min="12080" max="12080" width="2.28515625" style="226" customWidth="1"/>
    <col min="12081" max="12081" width="0.85546875" style="226" customWidth="1"/>
    <col min="12082" max="12082" width="2" style="226" customWidth="1"/>
    <col min="12083" max="12083" width="0" style="226" hidden="1" customWidth="1"/>
    <col min="12084" max="12084" width="2.140625" style="226" customWidth="1"/>
    <col min="12085" max="12085" width="1.5703125" style="226" customWidth="1"/>
    <col min="12086" max="12086" width="1.140625" style="226" customWidth="1"/>
    <col min="12087" max="12087" width="1" style="226" customWidth="1"/>
    <col min="12088" max="12088" width="5" style="226" customWidth="1"/>
    <col min="12089" max="12089" width="2.28515625" style="226" customWidth="1"/>
    <col min="12090" max="12090" width="1.42578125" style="226" customWidth="1"/>
    <col min="12091" max="12093" width="2.140625" style="226" customWidth="1"/>
    <col min="12094" max="12094" width="3.28515625" style="226" customWidth="1"/>
    <col min="12095" max="12095" width="2.42578125" style="226" customWidth="1"/>
    <col min="12096" max="12096" width="2.140625" style="226" customWidth="1"/>
    <col min="12097" max="12097" width="2.7109375" style="226" customWidth="1"/>
    <col min="12098" max="12101" width="2.140625" style="226" customWidth="1"/>
    <col min="12102" max="12102" width="1.7109375" style="226" customWidth="1"/>
    <col min="12103" max="12218" width="2.140625" style="226" customWidth="1"/>
    <col min="12219" max="12287" width="11.42578125" style="226"/>
    <col min="12288" max="12288" width="2.28515625" style="226" customWidth="1"/>
    <col min="12289" max="12289" width="23.5703125" style="226" customWidth="1"/>
    <col min="12290" max="12290" width="2.42578125" style="226" customWidth="1"/>
    <col min="12291" max="12291" width="1.7109375" style="226" customWidth="1"/>
    <col min="12292" max="12292" width="2.7109375" style="226" customWidth="1"/>
    <col min="12293" max="12293" width="7" style="226" customWidth="1"/>
    <col min="12294" max="12294" width="1.28515625" style="226" customWidth="1"/>
    <col min="12295" max="12295" width="0.7109375" style="226" customWidth="1"/>
    <col min="12296" max="12300" width="2.140625" style="226" customWidth="1"/>
    <col min="12301" max="12302" width="1.7109375" style="226" customWidth="1"/>
    <col min="12303" max="12312" width="2.140625" style="226" customWidth="1"/>
    <col min="12313" max="12313" width="6.5703125" style="226" customWidth="1"/>
    <col min="12314" max="12314" width="1.28515625" style="226" customWidth="1"/>
    <col min="12315" max="12315" width="3.7109375" style="226" customWidth="1"/>
    <col min="12316" max="12316" width="1.85546875" style="226" customWidth="1"/>
    <col min="12317" max="12320" width="2.140625" style="226" customWidth="1"/>
    <col min="12321" max="12322" width="6.42578125" style="226" customWidth="1"/>
    <col min="12323" max="12323" width="2.140625" style="226" customWidth="1"/>
    <col min="12324" max="12324" width="7.7109375" style="226" customWidth="1"/>
    <col min="12325" max="12325" width="5.5703125" style="226" customWidth="1"/>
    <col min="12326" max="12326" width="2.140625" style="226" customWidth="1"/>
    <col min="12327" max="12327" width="7" style="226" customWidth="1"/>
    <col min="12328" max="12328" width="6.5703125" style="226" customWidth="1"/>
    <col min="12329" max="12329" width="1.140625" style="226" customWidth="1"/>
    <col min="12330" max="12330" width="5.28515625" style="226" customWidth="1"/>
    <col min="12331" max="12331" width="5.42578125" style="226" customWidth="1"/>
    <col min="12332" max="12332" width="2" style="226" customWidth="1"/>
    <col min="12333" max="12335" width="2.140625" style="226" customWidth="1"/>
    <col min="12336" max="12336" width="2.28515625" style="226" customWidth="1"/>
    <col min="12337" max="12337" width="0.85546875" style="226" customWidth="1"/>
    <col min="12338" max="12338" width="2" style="226" customWidth="1"/>
    <col min="12339" max="12339" width="0" style="226" hidden="1" customWidth="1"/>
    <col min="12340" max="12340" width="2.140625" style="226" customWidth="1"/>
    <col min="12341" max="12341" width="1.5703125" style="226" customWidth="1"/>
    <col min="12342" max="12342" width="1.140625" style="226" customWidth="1"/>
    <col min="12343" max="12343" width="1" style="226" customWidth="1"/>
    <col min="12344" max="12344" width="5" style="226" customWidth="1"/>
    <col min="12345" max="12345" width="2.28515625" style="226" customWidth="1"/>
    <col min="12346" max="12346" width="1.42578125" style="226" customWidth="1"/>
    <col min="12347" max="12349" width="2.140625" style="226" customWidth="1"/>
    <col min="12350" max="12350" width="3.28515625" style="226" customWidth="1"/>
    <col min="12351" max="12351" width="2.42578125" style="226" customWidth="1"/>
    <col min="12352" max="12352" width="2.140625" style="226" customWidth="1"/>
    <col min="12353" max="12353" width="2.7109375" style="226" customWidth="1"/>
    <col min="12354" max="12357" width="2.140625" style="226" customWidth="1"/>
    <col min="12358" max="12358" width="1.7109375" style="226" customWidth="1"/>
    <col min="12359" max="12474" width="2.140625" style="226" customWidth="1"/>
    <col min="12475" max="12543" width="11.42578125" style="226"/>
    <col min="12544" max="12544" width="2.28515625" style="226" customWidth="1"/>
    <col min="12545" max="12545" width="23.5703125" style="226" customWidth="1"/>
    <col min="12546" max="12546" width="2.42578125" style="226" customWidth="1"/>
    <col min="12547" max="12547" width="1.7109375" style="226" customWidth="1"/>
    <col min="12548" max="12548" width="2.7109375" style="226" customWidth="1"/>
    <col min="12549" max="12549" width="7" style="226" customWidth="1"/>
    <col min="12550" max="12550" width="1.28515625" style="226" customWidth="1"/>
    <col min="12551" max="12551" width="0.7109375" style="226" customWidth="1"/>
    <col min="12552" max="12556" width="2.140625" style="226" customWidth="1"/>
    <col min="12557" max="12558" width="1.7109375" style="226" customWidth="1"/>
    <col min="12559" max="12568" width="2.140625" style="226" customWidth="1"/>
    <col min="12569" max="12569" width="6.5703125" style="226" customWidth="1"/>
    <col min="12570" max="12570" width="1.28515625" style="226" customWidth="1"/>
    <col min="12571" max="12571" width="3.7109375" style="226" customWidth="1"/>
    <col min="12572" max="12572" width="1.85546875" style="226" customWidth="1"/>
    <col min="12573" max="12576" width="2.140625" style="226" customWidth="1"/>
    <col min="12577" max="12578" width="6.42578125" style="226" customWidth="1"/>
    <col min="12579" max="12579" width="2.140625" style="226" customWidth="1"/>
    <col min="12580" max="12580" width="7.7109375" style="226" customWidth="1"/>
    <col min="12581" max="12581" width="5.5703125" style="226" customWidth="1"/>
    <col min="12582" max="12582" width="2.140625" style="226" customWidth="1"/>
    <col min="12583" max="12583" width="7" style="226" customWidth="1"/>
    <col min="12584" max="12584" width="6.5703125" style="226" customWidth="1"/>
    <col min="12585" max="12585" width="1.140625" style="226" customWidth="1"/>
    <col min="12586" max="12586" width="5.28515625" style="226" customWidth="1"/>
    <col min="12587" max="12587" width="5.42578125" style="226" customWidth="1"/>
    <col min="12588" max="12588" width="2" style="226" customWidth="1"/>
    <col min="12589" max="12591" width="2.140625" style="226" customWidth="1"/>
    <col min="12592" max="12592" width="2.28515625" style="226" customWidth="1"/>
    <col min="12593" max="12593" width="0.85546875" style="226" customWidth="1"/>
    <col min="12594" max="12594" width="2" style="226" customWidth="1"/>
    <col min="12595" max="12595" width="0" style="226" hidden="1" customWidth="1"/>
    <col min="12596" max="12596" width="2.140625" style="226" customWidth="1"/>
    <col min="12597" max="12597" width="1.5703125" style="226" customWidth="1"/>
    <col min="12598" max="12598" width="1.140625" style="226" customWidth="1"/>
    <col min="12599" max="12599" width="1" style="226" customWidth="1"/>
    <col min="12600" max="12600" width="5" style="226" customWidth="1"/>
    <col min="12601" max="12601" width="2.28515625" style="226" customWidth="1"/>
    <col min="12602" max="12602" width="1.42578125" style="226" customWidth="1"/>
    <col min="12603" max="12605" width="2.140625" style="226" customWidth="1"/>
    <col min="12606" max="12606" width="3.28515625" style="226" customWidth="1"/>
    <col min="12607" max="12607" width="2.42578125" style="226" customWidth="1"/>
    <col min="12608" max="12608" width="2.140625" style="226" customWidth="1"/>
    <col min="12609" max="12609" width="2.7109375" style="226" customWidth="1"/>
    <col min="12610" max="12613" width="2.140625" style="226" customWidth="1"/>
    <col min="12614" max="12614" width="1.7109375" style="226" customWidth="1"/>
    <col min="12615" max="12730" width="2.140625" style="226" customWidth="1"/>
    <col min="12731" max="12799" width="11.42578125" style="226"/>
    <col min="12800" max="12800" width="2.28515625" style="226" customWidth="1"/>
    <col min="12801" max="12801" width="23.5703125" style="226" customWidth="1"/>
    <col min="12802" max="12802" width="2.42578125" style="226" customWidth="1"/>
    <col min="12803" max="12803" width="1.7109375" style="226" customWidth="1"/>
    <col min="12804" max="12804" width="2.7109375" style="226" customWidth="1"/>
    <col min="12805" max="12805" width="7" style="226" customWidth="1"/>
    <col min="12806" max="12806" width="1.28515625" style="226" customWidth="1"/>
    <col min="12807" max="12807" width="0.7109375" style="226" customWidth="1"/>
    <col min="12808" max="12812" width="2.140625" style="226" customWidth="1"/>
    <col min="12813" max="12814" width="1.7109375" style="226" customWidth="1"/>
    <col min="12815" max="12824" width="2.140625" style="226" customWidth="1"/>
    <col min="12825" max="12825" width="6.5703125" style="226" customWidth="1"/>
    <col min="12826" max="12826" width="1.28515625" style="226" customWidth="1"/>
    <col min="12827" max="12827" width="3.7109375" style="226" customWidth="1"/>
    <col min="12828" max="12828" width="1.85546875" style="226" customWidth="1"/>
    <col min="12829" max="12832" width="2.140625" style="226" customWidth="1"/>
    <col min="12833" max="12834" width="6.42578125" style="226" customWidth="1"/>
    <col min="12835" max="12835" width="2.140625" style="226" customWidth="1"/>
    <col min="12836" max="12836" width="7.7109375" style="226" customWidth="1"/>
    <col min="12837" max="12837" width="5.5703125" style="226" customWidth="1"/>
    <col min="12838" max="12838" width="2.140625" style="226" customWidth="1"/>
    <col min="12839" max="12839" width="7" style="226" customWidth="1"/>
    <col min="12840" max="12840" width="6.5703125" style="226" customWidth="1"/>
    <col min="12841" max="12841" width="1.140625" style="226" customWidth="1"/>
    <col min="12842" max="12842" width="5.28515625" style="226" customWidth="1"/>
    <col min="12843" max="12843" width="5.42578125" style="226" customWidth="1"/>
    <col min="12844" max="12844" width="2" style="226" customWidth="1"/>
    <col min="12845" max="12847" width="2.140625" style="226" customWidth="1"/>
    <col min="12848" max="12848" width="2.28515625" style="226" customWidth="1"/>
    <col min="12849" max="12849" width="0.85546875" style="226" customWidth="1"/>
    <col min="12850" max="12850" width="2" style="226" customWidth="1"/>
    <col min="12851" max="12851" width="0" style="226" hidden="1" customWidth="1"/>
    <col min="12852" max="12852" width="2.140625" style="226" customWidth="1"/>
    <col min="12853" max="12853" width="1.5703125" style="226" customWidth="1"/>
    <col min="12854" max="12854" width="1.140625" style="226" customWidth="1"/>
    <col min="12855" max="12855" width="1" style="226" customWidth="1"/>
    <col min="12856" max="12856" width="5" style="226" customWidth="1"/>
    <col min="12857" max="12857" width="2.28515625" style="226" customWidth="1"/>
    <col min="12858" max="12858" width="1.42578125" style="226" customWidth="1"/>
    <col min="12859" max="12861" width="2.140625" style="226" customWidth="1"/>
    <col min="12862" max="12862" width="3.28515625" style="226" customWidth="1"/>
    <col min="12863" max="12863" width="2.42578125" style="226" customWidth="1"/>
    <col min="12864" max="12864" width="2.140625" style="226" customWidth="1"/>
    <col min="12865" max="12865" width="2.7109375" style="226" customWidth="1"/>
    <col min="12866" max="12869" width="2.140625" style="226" customWidth="1"/>
    <col min="12870" max="12870" width="1.7109375" style="226" customWidth="1"/>
    <col min="12871" max="12986" width="2.140625" style="226" customWidth="1"/>
    <col min="12987" max="13055" width="11.42578125" style="226"/>
    <col min="13056" max="13056" width="2.28515625" style="226" customWidth="1"/>
    <col min="13057" max="13057" width="23.5703125" style="226" customWidth="1"/>
    <col min="13058" max="13058" width="2.42578125" style="226" customWidth="1"/>
    <col min="13059" max="13059" width="1.7109375" style="226" customWidth="1"/>
    <col min="13060" max="13060" width="2.7109375" style="226" customWidth="1"/>
    <col min="13061" max="13061" width="7" style="226" customWidth="1"/>
    <col min="13062" max="13062" width="1.28515625" style="226" customWidth="1"/>
    <col min="13063" max="13063" width="0.7109375" style="226" customWidth="1"/>
    <col min="13064" max="13068" width="2.140625" style="226" customWidth="1"/>
    <col min="13069" max="13070" width="1.7109375" style="226" customWidth="1"/>
    <col min="13071" max="13080" width="2.140625" style="226" customWidth="1"/>
    <col min="13081" max="13081" width="6.5703125" style="226" customWidth="1"/>
    <col min="13082" max="13082" width="1.28515625" style="226" customWidth="1"/>
    <col min="13083" max="13083" width="3.7109375" style="226" customWidth="1"/>
    <col min="13084" max="13084" width="1.85546875" style="226" customWidth="1"/>
    <col min="13085" max="13088" width="2.140625" style="226" customWidth="1"/>
    <col min="13089" max="13090" width="6.42578125" style="226" customWidth="1"/>
    <col min="13091" max="13091" width="2.140625" style="226" customWidth="1"/>
    <col min="13092" max="13092" width="7.7109375" style="226" customWidth="1"/>
    <col min="13093" max="13093" width="5.5703125" style="226" customWidth="1"/>
    <col min="13094" max="13094" width="2.140625" style="226" customWidth="1"/>
    <col min="13095" max="13095" width="7" style="226" customWidth="1"/>
    <col min="13096" max="13096" width="6.5703125" style="226" customWidth="1"/>
    <col min="13097" max="13097" width="1.140625" style="226" customWidth="1"/>
    <col min="13098" max="13098" width="5.28515625" style="226" customWidth="1"/>
    <col min="13099" max="13099" width="5.42578125" style="226" customWidth="1"/>
    <col min="13100" max="13100" width="2" style="226" customWidth="1"/>
    <col min="13101" max="13103" width="2.140625" style="226" customWidth="1"/>
    <col min="13104" max="13104" width="2.28515625" style="226" customWidth="1"/>
    <col min="13105" max="13105" width="0.85546875" style="226" customWidth="1"/>
    <col min="13106" max="13106" width="2" style="226" customWidth="1"/>
    <col min="13107" max="13107" width="0" style="226" hidden="1" customWidth="1"/>
    <col min="13108" max="13108" width="2.140625" style="226" customWidth="1"/>
    <col min="13109" max="13109" width="1.5703125" style="226" customWidth="1"/>
    <col min="13110" max="13110" width="1.140625" style="226" customWidth="1"/>
    <col min="13111" max="13111" width="1" style="226" customWidth="1"/>
    <col min="13112" max="13112" width="5" style="226" customWidth="1"/>
    <col min="13113" max="13113" width="2.28515625" style="226" customWidth="1"/>
    <col min="13114" max="13114" width="1.42578125" style="226" customWidth="1"/>
    <col min="13115" max="13117" width="2.140625" style="226" customWidth="1"/>
    <col min="13118" max="13118" width="3.28515625" style="226" customWidth="1"/>
    <col min="13119" max="13119" width="2.42578125" style="226" customWidth="1"/>
    <col min="13120" max="13120" width="2.140625" style="226" customWidth="1"/>
    <col min="13121" max="13121" width="2.7109375" style="226" customWidth="1"/>
    <col min="13122" max="13125" width="2.140625" style="226" customWidth="1"/>
    <col min="13126" max="13126" width="1.7109375" style="226" customWidth="1"/>
    <col min="13127" max="13242" width="2.140625" style="226" customWidth="1"/>
    <col min="13243" max="13311" width="11.42578125" style="226"/>
    <col min="13312" max="13312" width="2.28515625" style="226" customWidth="1"/>
    <col min="13313" max="13313" width="23.5703125" style="226" customWidth="1"/>
    <col min="13314" max="13314" width="2.42578125" style="226" customWidth="1"/>
    <col min="13315" max="13315" width="1.7109375" style="226" customWidth="1"/>
    <col min="13316" max="13316" width="2.7109375" style="226" customWidth="1"/>
    <col min="13317" max="13317" width="7" style="226" customWidth="1"/>
    <col min="13318" max="13318" width="1.28515625" style="226" customWidth="1"/>
    <col min="13319" max="13319" width="0.7109375" style="226" customWidth="1"/>
    <col min="13320" max="13324" width="2.140625" style="226" customWidth="1"/>
    <col min="13325" max="13326" width="1.7109375" style="226" customWidth="1"/>
    <col min="13327" max="13336" width="2.140625" style="226" customWidth="1"/>
    <col min="13337" max="13337" width="6.5703125" style="226" customWidth="1"/>
    <col min="13338" max="13338" width="1.28515625" style="226" customWidth="1"/>
    <col min="13339" max="13339" width="3.7109375" style="226" customWidth="1"/>
    <col min="13340" max="13340" width="1.85546875" style="226" customWidth="1"/>
    <col min="13341" max="13344" width="2.140625" style="226" customWidth="1"/>
    <col min="13345" max="13346" width="6.42578125" style="226" customWidth="1"/>
    <col min="13347" max="13347" width="2.140625" style="226" customWidth="1"/>
    <col min="13348" max="13348" width="7.7109375" style="226" customWidth="1"/>
    <col min="13349" max="13349" width="5.5703125" style="226" customWidth="1"/>
    <col min="13350" max="13350" width="2.140625" style="226" customWidth="1"/>
    <col min="13351" max="13351" width="7" style="226" customWidth="1"/>
    <col min="13352" max="13352" width="6.5703125" style="226" customWidth="1"/>
    <col min="13353" max="13353" width="1.140625" style="226" customWidth="1"/>
    <col min="13354" max="13354" width="5.28515625" style="226" customWidth="1"/>
    <col min="13355" max="13355" width="5.42578125" style="226" customWidth="1"/>
    <col min="13356" max="13356" width="2" style="226" customWidth="1"/>
    <col min="13357" max="13359" width="2.140625" style="226" customWidth="1"/>
    <col min="13360" max="13360" width="2.28515625" style="226" customWidth="1"/>
    <col min="13361" max="13361" width="0.85546875" style="226" customWidth="1"/>
    <col min="13362" max="13362" width="2" style="226" customWidth="1"/>
    <col min="13363" max="13363" width="0" style="226" hidden="1" customWidth="1"/>
    <col min="13364" max="13364" width="2.140625" style="226" customWidth="1"/>
    <col min="13365" max="13365" width="1.5703125" style="226" customWidth="1"/>
    <col min="13366" max="13366" width="1.140625" style="226" customWidth="1"/>
    <col min="13367" max="13367" width="1" style="226" customWidth="1"/>
    <col min="13368" max="13368" width="5" style="226" customWidth="1"/>
    <col min="13369" max="13369" width="2.28515625" style="226" customWidth="1"/>
    <col min="13370" max="13370" width="1.42578125" style="226" customWidth="1"/>
    <col min="13371" max="13373" width="2.140625" style="226" customWidth="1"/>
    <col min="13374" max="13374" width="3.28515625" style="226" customWidth="1"/>
    <col min="13375" max="13375" width="2.42578125" style="226" customWidth="1"/>
    <col min="13376" max="13376" width="2.140625" style="226" customWidth="1"/>
    <col min="13377" max="13377" width="2.7109375" style="226" customWidth="1"/>
    <col min="13378" max="13381" width="2.140625" style="226" customWidth="1"/>
    <col min="13382" max="13382" width="1.7109375" style="226" customWidth="1"/>
    <col min="13383" max="13498" width="2.140625" style="226" customWidth="1"/>
    <col min="13499" max="13567" width="11.42578125" style="226"/>
    <col min="13568" max="13568" width="2.28515625" style="226" customWidth="1"/>
    <col min="13569" max="13569" width="23.5703125" style="226" customWidth="1"/>
    <col min="13570" max="13570" width="2.42578125" style="226" customWidth="1"/>
    <col min="13571" max="13571" width="1.7109375" style="226" customWidth="1"/>
    <col min="13572" max="13572" width="2.7109375" style="226" customWidth="1"/>
    <col min="13573" max="13573" width="7" style="226" customWidth="1"/>
    <col min="13574" max="13574" width="1.28515625" style="226" customWidth="1"/>
    <col min="13575" max="13575" width="0.7109375" style="226" customWidth="1"/>
    <col min="13576" max="13580" width="2.140625" style="226" customWidth="1"/>
    <col min="13581" max="13582" width="1.7109375" style="226" customWidth="1"/>
    <col min="13583" max="13592" width="2.140625" style="226" customWidth="1"/>
    <col min="13593" max="13593" width="6.5703125" style="226" customWidth="1"/>
    <col min="13594" max="13594" width="1.28515625" style="226" customWidth="1"/>
    <col min="13595" max="13595" width="3.7109375" style="226" customWidth="1"/>
    <col min="13596" max="13596" width="1.85546875" style="226" customWidth="1"/>
    <col min="13597" max="13600" width="2.140625" style="226" customWidth="1"/>
    <col min="13601" max="13602" width="6.42578125" style="226" customWidth="1"/>
    <col min="13603" max="13603" width="2.140625" style="226" customWidth="1"/>
    <col min="13604" max="13604" width="7.7109375" style="226" customWidth="1"/>
    <col min="13605" max="13605" width="5.5703125" style="226" customWidth="1"/>
    <col min="13606" max="13606" width="2.140625" style="226" customWidth="1"/>
    <col min="13607" max="13607" width="7" style="226" customWidth="1"/>
    <col min="13608" max="13608" width="6.5703125" style="226" customWidth="1"/>
    <col min="13609" max="13609" width="1.140625" style="226" customWidth="1"/>
    <col min="13610" max="13610" width="5.28515625" style="226" customWidth="1"/>
    <col min="13611" max="13611" width="5.42578125" style="226" customWidth="1"/>
    <col min="13612" max="13612" width="2" style="226" customWidth="1"/>
    <col min="13613" max="13615" width="2.140625" style="226" customWidth="1"/>
    <col min="13616" max="13616" width="2.28515625" style="226" customWidth="1"/>
    <col min="13617" max="13617" width="0.85546875" style="226" customWidth="1"/>
    <col min="13618" max="13618" width="2" style="226" customWidth="1"/>
    <col min="13619" max="13619" width="0" style="226" hidden="1" customWidth="1"/>
    <col min="13620" max="13620" width="2.140625" style="226" customWidth="1"/>
    <col min="13621" max="13621" width="1.5703125" style="226" customWidth="1"/>
    <col min="13622" max="13622" width="1.140625" style="226" customWidth="1"/>
    <col min="13623" max="13623" width="1" style="226" customWidth="1"/>
    <col min="13624" max="13624" width="5" style="226" customWidth="1"/>
    <col min="13625" max="13625" width="2.28515625" style="226" customWidth="1"/>
    <col min="13626" max="13626" width="1.42578125" style="226" customWidth="1"/>
    <col min="13627" max="13629" width="2.140625" style="226" customWidth="1"/>
    <col min="13630" max="13630" width="3.28515625" style="226" customWidth="1"/>
    <col min="13631" max="13631" width="2.42578125" style="226" customWidth="1"/>
    <col min="13632" max="13632" width="2.140625" style="226" customWidth="1"/>
    <col min="13633" max="13633" width="2.7109375" style="226" customWidth="1"/>
    <col min="13634" max="13637" width="2.140625" style="226" customWidth="1"/>
    <col min="13638" max="13638" width="1.7109375" style="226" customWidth="1"/>
    <col min="13639" max="13754" width="2.140625" style="226" customWidth="1"/>
    <col min="13755" max="13823" width="11.42578125" style="226"/>
    <col min="13824" max="13824" width="2.28515625" style="226" customWidth="1"/>
    <col min="13825" max="13825" width="23.5703125" style="226" customWidth="1"/>
    <col min="13826" max="13826" width="2.42578125" style="226" customWidth="1"/>
    <col min="13827" max="13827" width="1.7109375" style="226" customWidth="1"/>
    <col min="13828" max="13828" width="2.7109375" style="226" customWidth="1"/>
    <col min="13829" max="13829" width="7" style="226" customWidth="1"/>
    <col min="13830" max="13830" width="1.28515625" style="226" customWidth="1"/>
    <col min="13831" max="13831" width="0.7109375" style="226" customWidth="1"/>
    <col min="13832" max="13836" width="2.140625" style="226" customWidth="1"/>
    <col min="13837" max="13838" width="1.7109375" style="226" customWidth="1"/>
    <col min="13839" max="13848" width="2.140625" style="226" customWidth="1"/>
    <col min="13849" max="13849" width="6.5703125" style="226" customWidth="1"/>
    <col min="13850" max="13850" width="1.28515625" style="226" customWidth="1"/>
    <col min="13851" max="13851" width="3.7109375" style="226" customWidth="1"/>
    <col min="13852" max="13852" width="1.85546875" style="226" customWidth="1"/>
    <col min="13853" max="13856" width="2.140625" style="226" customWidth="1"/>
    <col min="13857" max="13858" width="6.42578125" style="226" customWidth="1"/>
    <col min="13859" max="13859" width="2.140625" style="226" customWidth="1"/>
    <col min="13860" max="13860" width="7.7109375" style="226" customWidth="1"/>
    <col min="13861" max="13861" width="5.5703125" style="226" customWidth="1"/>
    <col min="13862" max="13862" width="2.140625" style="226" customWidth="1"/>
    <col min="13863" max="13863" width="7" style="226" customWidth="1"/>
    <col min="13864" max="13864" width="6.5703125" style="226" customWidth="1"/>
    <col min="13865" max="13865" width="1.140625" style="226" customWidth="1"/>
    <col min="13866" max="13866" width="5.28515625" style="226" customWidth="1"/>
    <col min="13867" max="13867" width="5.42578125" style="226" customWidth="1"/>
    <col min="13868" max="13868" width="2" style="226" customWidth="1"/>
    <col min="13869" max="13871" width="2.140625" style="226" customWidth="1"/>
    <col min="13872" max="13872" width="2.28515625" style="226" customWidth="1"/>
    <col min="13873" max="13873" width="0.85546875" style="226" customWidth="1"/>
    <col min="13874" max="13874" width="2" style="226" customWidth="1"/>
    <col min="13875" max="13875" width="0" style="226" hidden="1" customWidth="1"/>
    <col min="13876" max="13876" width="2.140625" style="226" customWidth="1"/>
    <col min="13877" max="13877" width="1.5703125" style="226" customWidth="1"/>
    <col min="13878" max="13878" width="1.140625" style="226" customWidth="1"/>
    <col min="13879" max="13879" width="1" style="226" customWidth="1"/>
    <col min="13880" max="13880" width="5" style="226" customWidth="1"/>
    <col min="13881" max="13881" width="2.28515625" style="226" customWidth="1"/>
    <col min="13882" max="13882" width="1.42578125" style="226" customWidth="1"/>
    <col min="13883" max="13885" width="2.140625" style="226" customWidth="1"/>
    <col min="13886" max="13886" width="3.28515625" style="226" customWidth="1"/>
    <col min="13887" max="13887" width="2.42578125" style="226" customWidth="1"/>
    <col min="13888" max="13888" width="2.140625" style="226" customWidth="1"/>
    <col min="13889" max="13889" width="2.7109375" style="226" customWidth="1"/>
    <col min="13890" max="13893" width="2.140625" style="226" customWidth="1"/>
    <col min="13894" max="13894" width="1.7109375" style="226" customWidth="1"/>
    <col min="13895" max="14010" width="2.140625" style="226" customWidth="1"/>
    <col min="14011" max="14079" width="11.42578125" style="226"/>
    <col min="14080" max="14080" width="2.28515625" style="226" customWidth="1"/>
    <col min="14081" max="14081" width="23.5703125" style="226" customWidth="1"/>
    <col min="14082" max="14082" width="2.42578125" style="226" customWidth="1"/>
    <col min="14083" max="14083" width="1.7109375" style="226" customWidth="1"/>
    <col min="14084" max="14084" width="2.7109375" style="226" customWidth="1"/>
    <col min="14085" max="14085" width="7" style="226" customWidth="1"/>
    <col min="14086" max="14086" width="1.28515625" style="226" customWidth="1"/>
    <col min="14087" max="14087" width="0.7109375" style="226" customWidth="1"/>
    <col min="14088" max="14092" width="2.140625" style="226" customWidth="1"/>
    <col min="14093" max="14094" width="1.7109375" style="226" customWidth="1"/>
    <col min="14095" max="14104" width="2.140625" style="226" customWidth="1"/>
    <col min="14105" max="14105" width="6.5703125" style="226" customWidth="1"/>
    <col min="14106" max="14106" width="1.28515625" style="226" customWidth="1"/>
    <col min="14107" max="14107" width="3.7109375" style="226" customWidth="1"/>
    <col min="14108" max="14108" width="1.85546875" style="226" customWidth="1"/>
    <col min="14109" max="14112" width="2.140625" style="226" customWidth="1"/>
    <col min="14113" max="14114" width="6.42578125" style="226" customWidth="1"/>
    <col min="14115" max="14115" width="2.140625" style="226" customWidth="1"/>
    <col min="14116" max="14116" width="7.7109375" style="226" customWidth="1"/>
    <col min="14117" max="14117" width="5.5703125" style="226" customWidth="1"/>
    <col min="14118" max="14118" width="2.140625" style="226" customWidth="1"/>
    <col min="14119" max="14119" width="7" style="226" customWidth="1"/>
    <col min="14120" max="14120" width="6.5703125" style="226" customWidth="1"/>
    <col min="14121" max="14121" width="1.140625" style="226" customWidth="1"/>
    <col min="14122" max="14122" width="5.28515625" style="226" customWidth="1"/>
    <col min="14123" max="14123" width="5.42578125" style="226" customWidth="1"/>
    <col min="14124" max="14124" width="2" style="226" customWidth="1"/>
    <col min="14125" max="14127" width="2.140625" style="226" customWidth="1"/>
    <col min="14128" max="14128" width="2.28515625" style="226" customWidth="1"/>
    <col min="14129" max="14129" width="0.85546875" style="226" customWidth="1"/>
    <col min="14130" max="14130" width="2" style="226" customWidth="1"/>
    <col min="14131" max="14131" width="0" style="226" hidden="1" customWidth="1"/>
    <col min="14132" max="14132" width="2.140625" style="226" customWidth="1"/>
    <col min="14133" max="14133" width="1.5703125" style="226" customWidth="1"/>
    <col min="14134" max="14134" width="1.140625" style="226" customWidth="1"/>
    <col min="14135" max="14135" width="1" style="226" customWidth="1"/>
    <col min="14136" max="14136" width="5" style="226" customWidth="1"/>
    <col min="14137" max="14137" width="2.28515625" style="226" customWidth="1"/>
    <col min="14138" max="14138" width="1.42578125" style="226" customWidth="1"/>
    <col min="14139" max="14141" width="2.140625" style="226" customWidth="1"/>
    <col min="14142" max="14142" width="3.28515625" style="226" customWidth="1"/>
    <col min="14143" max="14143" width="2.42578125" style="226" customWidth="1"/>
    <col min="14144" max="14144" width="2.140625" style="226" customWidth="1"/>
    <col min="14145" max="14145" width="2.7109375" style="226" customWidth="1"/>
    <col min="14146" max="14149" width="2.140625" style="226" customWidth="1"/>
    <col min="14150" max="14150" width="1.7109375" style="226" customWidth="1"/>
    <col min="14151" max="14266" width="2.140625" style="226" customWidth="1"/>
    <col min="14267" max="14335" width="11.42578125" style="226"/>
    <col min="14336" max="14336" width="2.28515625" style="226" customWidth="1"/>
    <col min="14337" max="14337" width="23.5703125" style="226" customWidth="1"/>
    <col min="14338" max="14338" width="2.42578125" style="226" customWidth="1"/>
    <col min="14339" max="14339" width="1.7109375" style="226" customWidth="1"/>
    <col min="14340" max="14340" width="2.7109375" style="226" customWidth="1"/>
    <col min="14341" max="14341" width="7" style="226" customWidth="1"/>
    <col min="14342" max="14342" width="1.28515625" style="226" customWidth="1"/>
    <col min="14343" max="14343" width="0.7109375" style="226" customWidth="1"/>
    <col min="14344" max="14348" width="2.140625" style="226" customWidth="1"/>
    <col min="14349" max="14350" width="1.7109375" style="226" customWidth="1"/>
    <col min="14351" max="14360" width="2.140625" style="226" customWidth="1"/>
    <col min="14361" max="14361" width="6.5703125" style="226" customWidth="1"/>
    <col min="14362" max="14362" width="1.28515625" style="226" customWidth="1"/>
    <col min="14363" max="14363" width="3.7109375" style="226" customWidth="1"/>
    <col min="14364" max="14364" width="1.85546875" style="226" customWidth="1"/>
    <col min="14365" max="14368" width="2.140625" style="226" customWidth="1"/>
    <col min="14369" max="14370" width="6.42578125" style="226" customWidth="1"/>
    <col min="14371" max="14371" width="2.140625" style="226" customWidth="1"/>
    <col min="14372" max="14372" width="7.7109375" style="226" customWidth="1"/>
    <col min="14373" max="14373" width="5.5703125" style="226" customWidth="1"/>
    <col min="14374" max="14374" width="2.140625" style="226" customWidth="1"/>
    <col min="14375" max="14375" width="7" style="226" customWidth="1"/>
    <col min="14376" max="14376" width="6.5703125" style="226" customWidth="1"/>
    <col min="14377" max="14377" width="1.140625" style="226" customWidth="1"/>
    <col min="14378" max="14378" width="5.28515625" style="226" customWidth="1"/>
    <col min="14379" max="14379" width="5.42578125" style="226" customWidth="1"/>
    <col min="14380" max="14380" width="2" style="226" customWidth="1"/>
    <col min="14381" max="14383" width="2.140625" style="226" customWidth="1"/>
    <col min="14384" max="14384" width="2.28515625" style="226" customWidth="1"/>
    <col min="14385" max="14385" width="0.85546875" style="226" customWidth="1"/>
    <col min="14386" max="14386" width="2" style="226" customWidth="1"/>
    <col min="14387" max="14387" width="0" style="226" hidden="1" customWidth="1"/>
    <col min="14388" max="14388" width="2.140625" style="226" customWidth="1"/>
    <col min="14389" max="14389" width="1.5703125" style="226" customWidth="1"/>
    <col min="14390" max="14390" width="1.140625" style="226" customWidth="1"/>
    <col min="14391" max="14391" width="1" style="226" customWidth="1"/>
    <col min="14392" max="14392" width="5" style="226" customWidth="1"/>
    <col min="14393" max="14393" width="2.28515625" style="226" customWidth="1"/>
    <col min="14394" max="14394" width="1.42578125" style="226" customWidth="1"/>
    <col min="14395" max="14397" width="2.140625" style="226" customWidth="1"/>
    <col min="14398" max="14398" width="3.28515625" style="226" customWidth="1"/>
    <col min="14399" max="14399" width="2.42578125" style="226" customWidth="1"/>
    <col min="14400" max="14400" width="2.140625" style="226" customWidth="1"/>
    <col min="14401" max="14401" width="2.7109375" style="226" customWidth="1"/>
    <col min="14402" max="14405" width="2.140625" style="226" customWidth="1"/>
    <col min="14406" max="14406" width="1.7109375" style="226" customWidth="1"/>
    <col min="14407" max="14522" width="2.140625" style="226" customWidth="1"/>
    <col min="14523" max="14591" width="11.42578125" style="226"/>
    <col min="14592" max="14592" width="2.28515625" style="226" customWidth="1"/>
    <col min="14593" max="14593" width="23.5703125" style="226" customWidth="1"/>
    <col min="14594" max="14594" width="2.42578125" style="226" customWidth="1"/>
    <col min="14595" max="14595" width="1.7109375" style="226" customWidth="1"/>
    <col min="14596" max="14596" width="2.7109375" style="226" customWidth="1"/>
    <col min="14597" max="14597" width="7" style="226" customWidth="1"/>
    <col min="14598" max="14598" width="1.28515625" style="226" customWidth="1"/>
    <col min="14599" max="14599" width="0.7109375" style="226" customWidth="1"/>
    <col min="14600" max="14604" width="2.140625" style="226" customWidth="1"/>
    <col min="14605" max="14606" width="1.7109375" style="226" customWidth="1"/>
    <col min="14607" max="14616" width="2.140625" style="226" customWidth="1"/>
    <col min="14617" max="14617" width="6.5703125" style="226" customWidth="1"/>
    <col min="14618" max="14618" width="1.28515625" style="226" customWidth="1"/>
    <col min="14619" max="14619" width="3.7109375" style="226" customWidth="1"/>
    <col min="14620" max="14620" width="1.85546875" style="226" customWidth="1"/>
    <col min="14621" max="14624" width="2.140625" style="226" customWidth="1"/>
    <col min="14625" max="14626" width="6.42578125" style="226" customWidth="1"/>
    <col min="14627" max="14627" width="2.140625" style="226" customWidth="1"/>
    <col min="14628" max="14628" width="7.7109375" style="226" customWidth="1"/>
    <col min="14629" max="14629" width="5.5703125" style="226" customWidth="1"/>
    <col min="14630" max="14630" width="2.140625" style="226" customWidth="1"/>
    <col min="14631" max="14631" width="7" style="226" customWidth="1"/>
    <col min="14632" max="14632" width="6.5703125" style="226" customWidth="1"/>
    <col min="14633" max="14633" width="1.140625" style="226" customWidth="1"/>
    <col min="14634" max="14634" width="5.28515625" style="226" customWidth="1"/>
    <col min="14635" max="14635" width="5.42578125" style="226" customWidth="1"/>
    <col min="14636" max="14636" width="2" style="226" customWidth="1"/>
    <col min="14637" max="14639" width="2.140625" style="226" customWidth="1"/>
    <col min="14640" max="14640" width="2.28515625" style="226" customWidth="1"/>
    <col min="14641" max="14641" width="0.85546875" style="226" customWidth="1"/>
    <col min="14642" max="14642" width="2" style="226" customWidth="1"/>
    <col min="14643" max="14643" width="0" style="226" hidden="1" customWidth="1"/>
    <col min="14644" max="14644" width="2.140625" style="226" customWidth="1"/>
    <col min="14645" max="14645" width="1.5703125" style="226" customWidth="1"/>
    <col min="14646" max="14646" width="1.140625" style="226" customWidth="1"/>
    <col min="14647" max="14647" width="1" style="226" customWidth="1"/>
    <col min="14648" max="14648" width="5" style="226" customWidth="1"/>
    <col min="14649" max="14649" width="2.28515625" style="226" customWidth="1"/>
    <col min="14650" max="14650" width="1.42578125" style="226" customWidth="1"/>
    <col min="14651" max="14653" width="2.140625" style="226" customWidth="1"/>
    <col min="14654" max="14654" width="3.28515625" style="226" customWidth="1"/>
    <col min="14655" max="14655" width="2.42578125" style="226" customWidth="1"/>
    <col min="14656" max="14656" width="2.140625" style="226" customWidth="1"/>
    <col min="14657" max="14657" width="2.7109375" style="226" customWidth="1"/>
    <col min="14658" max="14661" width="2.140625" style="226" customWidth="1"/>
    <col min="14662" max="14662" width="1.7109375" style="226" customWidth="1"/>
    <col min="14663" max="14778" width="2.140625" style="226" customWidth="1"/>
    <col min="14779" max="14847" width="11.42578125" style="226"/>
    <col min="14848" max="14848" width="2.28515625" style="226" customWidth="1"/>
    <col min="14849" max="14849" width="23.5703125" style="226" customWidth="1"/>
    <col min="14850" max="14850" width="2.42578125" style="226" customWidth="1"/>
    <col min="14851" max="14851" width="1.7109375" style="226" customWidth="1"/>
    <col min="14852" max="14852" width="2.7109375" style="226" customWidth="1"/>
    <col min="14853" max="14853" width="7" style="226" customWidth="1"/>
    <col min="14854" max="14854" width="1.28515625" style="226" customWidth="1"/>
    <col min="14855" max="14855" width="0.7109375" style="226" customWidth="1"/>
    <col min="14856" max="14860" width="2.140625" style="226" customWidth="1"/>
    <col min="14861" max="14862" width="1.7109375" style="226" customWidth="1"/>
    <col min="14863" max="14872" width="2.140625" style="226" customWidth="1"/>
    <col min="14873" max="14873" width="6.5703125" style="226" customWidth="1"/>
    <col min="14874" max="14874" width="1.28515625" style="226" customWidth="1"/>
    <col min="14875" max="14875" width="3.7109375" style="226" customWidth="1"/>
    <col min="14876" max="14876" width="1.85546875" style="226" customWidth="1"/>
    <col min="14877" max="14880" width="2.140625" style="226" customWidth="1"/>
    <col min="14881" max="14882" width="6.42578125" style="226" customWidth="1"/>
    <col min="14883" max="14883" width="2.140625" style="226" customWidth="1"/>
    <col min="14884" max="14884" width="7.7109375" style="226" customWidth="1"/>
    <col min="14885" max="14885" width="5.5703125" style="226" customWidth="1"/>
    <col min="14886" max="14886" width="2.140625" style="226" customWidth="1"/>
    <col min="14887" max="14887" width="7" style="226" customWidth="1"/>
    <col min="14888" max="14888" width="6.5703125" style="226" customWidth="1"/>
    <col min="14889" max="14889" width="1.140625" style="226" customWidth="1"/>
    <col min="14890" max="14890" width="5.28515625" style="226" customWidth="1"/>
    <col min="14891" max="14891" width="5.42578125" style="226" customWidth="1"/>
    <col min="14892" max="14892" width="2" style="226" customWidth="1"/>
    <col min="14893" max="14895" width="2.140625" style="226" customWidth="1"/>
    <col min="14896" max="14896" width="2.28515625" style="226" customWidth="1"/>
    <col min="14897" max="14897" width="0.85546875" style="226" customWidth="1"/>
    <col min="14898" max="14898" width="2" style="226" customWidth="1"/>
    <col min="14899" max="14899" width="0" style="226" hidden="1" customWidth="1"/>
    <col min="14900" max="14900" width="2.140625" style="226" customWidth="1"/>
    <col min="14901" max="14901" width="1.5703125" style="226" customWidth="1"/>
    <col min="14902" max="14902" width="1.140625" style="226" customWidth="1"/>
    <col min="14903" max="14903" width="1" style="226" customWidth="1"/>
    <col min="14904" max="14904" width="5" style="226" customWidth="1"/>
    <col min="14905" max="14905" width="2.28515625" style="226" customWidth="1"/>
    <col min="14906" max="14906" width="1.42578125" style="226" customWidth="1"/>
    <col min="14907" max="14909" width="2.140625" style="226" customWidth="1"/>
    <col min="14910" max="14910" width="3.28515625" style="226" customWidth="1"/>
    <col min="14911" max="14911" width="2.42578125" style="226" customWidth="1"/>
    <col min="14912" max="14912" width="2.140625" style="226" customWidth="1"/>
    <col min="14913" max="14913" width="2.7109375" style="226" customWidth="1"/>
    <col min="14914" max="14917" width="2.140625" style="226" customWidth="1"/>
    <col min="14918" max="14918" width="1.7109375" style="226" customWidth="1"/>
    <col min="14919" max="15034" width="2.140625" style="226" customWidth="1"/>
    <col min="15035" max="15103" width="11.42578125" style="226"/>
    <col min="15104" max="15104" width="2.28515625" style="226" customWidth="1"/>
    <col min="15105" max="15105" width="23.5703125" style="226" customWidth="1"/>
    <col min="15106" max="15106" width="2.42578125" style="226" customWidth="1"/>
    <col min="15107" max="15107" width="1.7109375" style="226" customWidth="1"/>
    <col min="15108" max="15108" width="2.7109375" style="226" customWidth="1"/>
    <col min="15109" max="15109" width="7" style="226" customWidth="1"/>
    <col min="15110" max="15110" width="1.28515625" style="226" customWidth="1"/>
    <col min="15111" max="15111" width="0.7109375" style="226" customWidth="1"/>
    <col min="15112" max="15116" width="2.140625" style="226" customWidth="1"/>
    <col min="15117" max="15118" width="1.7109375" style="226" customWidth="1"/>
    <col min="15119" max="15128" width="2.140625" style="226" customWidth="1"/>
    <col min="15129" max="15129" width="6.5703125" style="226" customWidth="1"/>
    <col min="15130" max="15130" width="1.28515625" style="226" customWidth="1"/>
    <col min="15131" max="15131" width="3.7109375" style="226" customWidth="1"/>
    <col min="15132" max="15132" width="1.85546875" style="226" customWidth="1"/>
    <col min="15133" max="15136" width="2.140625" style="226" customWidth="1"/>
    <col min="15137" max="15138" width="6.42578125" style="226" customWidth="1"/>
    <col min="15139" max="15139" width="2.140625" style="226" customWidth="1"/>
    <col min="15140" max="15140" width="7.7109375" style="226" customWidth="1"/>
    <col min="15141" max="15141" width="5.5703125" style="226" customWidth="1"/>
    <col min="15142" max="15142" width="2.140625" style="226" customWidth="1"/>
    <col min="15143" max="15143" width="7" style="226" customWidth="1"/>
    <col min="15144" max="15144" width="6.5703125" style="226" customWidth="1"/>
    <col min="15145" max="15145" width="1.140625" style="226" customWidth="1"/>
    <col min="15146" max="15146" width="5.28515625" style="226" customWidth="1"/>
    <col min="15147" max="15147" width="5.42578125" style="226" customWidth="1"/>
    <col min="15148" max="15148" width="2" style="226" customWidth="1"/>
    <col min="15149" max="15151" width="2.140625" style="226" customWidth="1"/>
    <col min="15152" max="15152" width="2.28515625" style="226" customWidth="1"/>
    <col min="15153" max="15153" width="0.85546875" style="226" customWidth="1"/>
    <col min="15154" max="15154" width="2" style="226" customWidth="1"/>
    <col min="15155" max="15155" width="0" style="226" hidden="1" customWidth="1"/>
    <col min="15156" max="15156" width="2.140625" style="226" customWidth="1"/>
    <col min="15157" max="15157" width="1.5703125" style="226" customWidth="1"/>
    <col min="15158" max="15158" width="1.140625" style="226" customWidth="1"/>
    <col min="15159" max="15159" width="1" style="226" customWidth="1"/>
    <col min="15160" max="15160" width="5" style="226" customWidth="1"/>
    <col min="15161" max="15161" width="2.28515625" style="226" customWidth="1"/>
    <col min="15162" max="15162" width="1.42578125" style="226" customWidth="1"/>
    <col min="15163" max="15165" width="2.140625" style="226" customWidth="1"/>
    <col min="15166" max="15166" width="3.28515625" style="226" customWidth="1"/>
    <col min="15167" max="15167" width="2.42578125" style="226" customWidth="1"/>
    <col min="15168" max="15168" width="2.140625" style="226" customWidth="1"/>
    <col min="15169" max="15169" width="2.7109375" style="226" customWidth="1"/>
    <col min="15170" max="15173" width="2.140625" style="226" customWidth="1"/>
    <col min="15174" max="15174" width="1.7109375" style="226" customWidth="1"/>
    <col min="15175" max="15290" width="2.140625" style="226" customWidth="1"/>
    <col min="15291" max="15359" width="11.42578125" style="226"/>
    <col min="15360" max="15360" width="2.28515625" style="226" customWidth="1"/>
    <col min="15361" max="15361" width="23.5703125" style="226" customWidth="1"/>
    <col min="15362" max="15362" width="2.42578125" style="226" customWidth="1"/>
    <col min="15363" max="15363" width="1.7109375" style="226" customWidth="1"/>
    <col min="15364" max="15364" width="2.7109375" style="226" customWidth="1"/>
    <col min="15365" max="15365" width="7" style="226" customWidth="1"/>
    <col min="15366" max="15366" width="1.28515625" style="226" customWidth="1"/>
    <col min="15367" max="15367" width="0.7109375" style="226" customWidth="1"/>
    <col min="15368" max="15372" width="2.140625" style="226" customWidth="1"/>
    <col min="15373" max="15374" width="1.7109375" style="226" customWidth="1"/>
    <col min="15375" max="15384" width="2.140625" style="226" customWidth="1"/>
    <col min="15385" max="15385" width="6.5703125" style="226" customWidth="1"/>
    <col min="15386" max="15386" width="1.28515625" style="226" customWidth="1"/>
    <col min="15387" max="15387" width="3.7109375" style="226" customWidth="1"/>
    <col min="15388" max="15388" width="1.85546875" style="226" customWidth="1"/>
    <col min="15389" max="15392" width="2.140625" style="226" customWidth="1"/>
    <col min="15393" max="15394" width="6.42578125" style="226" customWidth="1"/>
    <col min="15395" max="15395" width="2.140625" style="226" customWidth="1"/>
    <col min="15396" max="15396" width="7.7109375" style="226" customWidth="1"/>
    <col min="15397" max="15397" width="5.5703125" style="226" customWidth="1"/>
    <col min="15398" max="15398" width="2.140625" style="226" customWidth="1"/>
    <col min="15399" max="15399" width="7" style="226" customWidth="1"/>
    <col min="15400" max="15400" width="6.5703125" style="226" customWidth="1"/>
    <col min="15401" max="15401" width="1.140625" style="226" customWidth="1"/>
    <col min="15402" max="15402" width="5.28515625" style="226" customWidth="1"/>
    <col min="15403" max="15403" width="5.42578125" style="226" customWidth="1"/>
    <col min="15404" max="15404" width="2" style="226" customWidth="1"/>
    <col min="15405" max="15407" width="2.140625" style="226" customWidth="1"/>
    <col min="15408" max="15408" width="2.28515625" style="226" customWidth="1"/>
    <col min="15409" max="15409" width="0.85546875" style="226" customWidth="1"/>
    <col min="15410" max="15410" width="2" style="226" customWidth="1"/>
    <col min="15411" max="15411" width="0" style="226" hidden="1" customWidth="1"/>
    <col min="15412" max="15412" width="2.140625" style="226" customWidth="1"/>
    <col min="15413" max="15413" width="1.5703125" style="226" customWidth="1"/>
    <col min="15414" max="15414" width="1.140625" style="226" customWidth="1"/>
    <col min="15415" max="15415" width="1" style="226" customWidth="1"/>
    <col min="15416" max="15416" width="5" style="226" customWidth="1"/>
    <col min="15417" max="15417" width="2.28515625" style="226" customWidth="1"/>
    <col min="15418" max="15418" width="1.42578125" style="226" customWidth="1"/>
    <col min="15419" max="15421" width="2.140625" style="226" customWidth="1"/>
    <col min="15422" max="15422" width="3.28515625" style="226" customWidth="1"/>
    <col min="15423" max="15423" width="2.42578125" style="226" customWidth="1"/>
    <col min="15424" max="15424" width="2.140625" style="226" customWidth="1"/>
    <col min="15425" max="15425" width="2.7109375" style="226" customWidth="1"/>
    <col min="15426" max="15429" width="2.140625" style="226" customWidth="1"/>
    <col min="15430" max="15430" width="1.7109375" style="226" customWidth="1"/>
    <col min="15431" max="15546" width="2.140625" style="226" customWidth="1"/>
    <col min="15547" max="15615" width="11.42578125" style="226"/>
    <col min="15616" max="15616" width="2.28515625" style="226" customWidth="1"/>
    <col min="15617" max="15617" width="23.5703125" style="226" customWidth="1"/>
    <col min="15618" max="15618" width="2.42578125" style="226" customWidth="1"/>
    <col min="15619" max="15619" width="1.7109375" style="226" customWidth="1"/>
    <col min="15620" max="15620" width="2.7109375" style="226" customWidth="1"/>
    <col min="15621" max="15621" width="7" style="226" customWidth="1"/>
    <col min="15622" max="15622" width="1.28515625" style="226" customWidth="1"/>
    <col min="15623" max="15623" width="0.7109375" style="226" customWidth="1"/>
    <col min="15624" max="15628" width="2.140625" style="226" customWidth="1"/>
    <col min="15629" max="15630" width="1.7109375" style="226" customWidth="1"/>
    <col min="15631" max="15640" width="2.140625" style="226" customWidth="1"/>
    <col min="15641" max="15641" width="6.5703125" style="226" customWidth="1"/>
    <col min="15642" max="15642" width="1.28515625" style="226" customWidth="1"/>
    <col min="15643" max="15643" width="3.7109375" style="226" customWidth="1"/>
    <col min="15644" max="15644" width="1.85546875" style="226" customWidth="1"/>
    <col min="15645" max="15648" width="2.140625" style="226" customWidth="1"/>
    <col min="15649" max="15650" width="6.42578125" style="226" customWidth="1"/>
    <col min="15651" max="15651" width="2.140625" style="226" customWidth="1"/>
    <col min="15652" max="15652" width="7.7109375" style="226" customWidth="1"/>
    <col min="15653" max="15653" width="5.5703125" style="226" customWidth="1"/>
    <col min="15654" max="15654" width="2.140625" style="226" customWidth="1"/>
    <col min="15655" max="15655" width="7" style="226" customWidth="1"/>
    <col min="15656" max="15656" width="6.5703125" style="226" customWidth="1"/>
    <col min="15657" max="15657" width="1.140625" style="226" customWidth="1"/>
    <col min="15658" max="15658" width="5.28515625" style="226" customWidth="1"/>
    <col min="15659" max="15659" width="5.42578125" style="226" customWidth="1"/>
    <col min="15660" max="15660" width="2" style="226" customWidth="1"/>
    <col min="15661" max="15663" width="2.140625" style="226" customWidth="1"/>
    <col min="15664" max="15664" width="2.28515625" style="226" customWidth="1"/>
    <col min="15665" max="15665" width="0.85546875" style="226" customWidth="1"/>
    <col min="15666" max="15666" width="2" style="226" customWidth="1"/>
    <col min="15667" max="15667" width="0" style="226" hidden="1" customWidth="1"/>
    <col min="15668" max="15668" width="2.140625" style="226" customWidth="1"/>
    <col min="15669" max="15669" width="1.5703125" style="226" customWidth="1"/>
    <col min="15670" max="15670" width="1.140625" style="226" customWidth="1"/>
    <col min="15671" max="15671" width="1" style="226" customWidth="1"/>
    <col min="15672" max="15672" width="5" style="226" customWidth="1"/>
    <col min="15673" max="15673" width="2.28515625" style="226" customWidth="1"/>
    <col min="15674" max="15674" width="1.42578125" style="226" customWidth="1"/>
    <col min="15675" max="15677" width="2.140625" style="226" customWidth="1"/>
    <col min="15678" max="15678" width="3.28515625" style="226" customWidth="1"/>
    <col min="15679" max="15679" width="2.42578125" style="226" customWidth="1"/>
    <col min="15680" max="15680" width="2.140625" style="226" customWidth="1"/>
    <col min="15681" max="15681" width="2.7109375" style="226" customWidth="1"/>
    <col min="15682" max="15685" width="2.140625" style="226" customWidth="1"/>
    <col min="15686" max="15686" width="1.7109375" style="226" customWidth="1"/>
    <col min="15687" max="15802" width="2.140625" style="226" customWidth="1"/>
    <col min="15803" max="15871" width="11.42578125" style="226"/>
    <col min="15872" max="15872" width="2.28515625" style="226" customWidth="1"/>
    <col min="15873" max="15873" width="23.5703125" style="226" customWidth="1"/>
    <col min="15874" max="15874" width="2.42578125" style="226" customWidth="1"/>
    <col min="15875" max="15875" width="1.7109375" style="226" customWidth="1"/>
    <col min="15876" max="15876" width="2.7109375" style="226" customWidth="1"/>
    <col min="15877" max="15877" width="7" style="226" customWidth="1"/>
    <col min="15878" max="15878" width="1.28515625" style="226" customWidth="1"/>
    <col min="15879" max="15879" width="0.7109375" style="226" customWidth="1"/>
    <col min="15880" max="15884" width="2.140625" style="226" customWidth="1"/>
    <col min="15885" max="15886" width="1.7109375" style="226" customWidth="1"/>
    <col min="15887" max="15896" width="2.140625" style="226" customWidth="1"/>
    <col min="15897" max="15897" width="6.5703125" style="226" customWidth="1"/>
    <col min="15898" max="15898" width="1.28515625" style="226" customWidth="1"/>
    <col min="15899" max="15899" width="3.7109375" style="226" customWidth="1"/>
    <col min="15900" max="15900" width="1.85546875" style="226" customWidth="1"/>
    <col min="15901" max="15904" width="2.140625" style="226" customWidth="1"/>
    <col min="15905" max="15906" width="6.42578125" style="226" customWidth="1"/>
    <col min="15907" max="15907" width="2.140625" style="226" customWidth="1"/>
    <col min="15908" max="15908" width="7.7109375" style="226" customWidth="1"/>
    <col min="15909" max="15909" width="5.5703125" style="226" customWidth="1"/>
    <col min="15910" max="15910" width="2.140625" style="226" customWidth="1"/>
    <col min="15911" max="15911" width="7" style="226" customWidth="1"/>
    <col min="15912" max="15912" width="6.5703125" style="226" customWidth="1"/>
    <col min="15913" max="15913" width="1.140625" style="226" customWidth="1"/>
    <col min="15914" max="15914" width="5.28515625" style="226" customWidth="1"/>
    <col min="15915" max="15915" width="5.42578125" style="226" customWidth="1"/>
    <col min="15916" max="15916" width="2" style="226" customWidth="1"/>
    <col min="15917" max="15919" width="2.140625" style="226" customWidth="1"/>
    <col min="15920" max="15920" width="2.28515625" style="226" customWidth="1"/>
    <col min="15921" max="15921" width="0.85546875" style="226" customWidth="1"/>
    <col min="15922" max="15922" width="2" style="226" customWidth="1"/>
    <col min="15923" max="15923" width="0" style="226" hidden="1" customWidth="1"/>
    <col min="15924" max="15924" width="2.140625" style="226" customWidth="1"/>
    <col min="15925" max="15925" width="1.5703125" style="226" customWidth="1"/>
    <col min="15926" max="15926" width="1.140625" style="226" customWidth="1"/>
    <col min="15927" max="15927" width="1" style="226" customWidth="1"/>
    <col min="15928" max="15928" width="5" style="226" customWidth="1"/>
    <col min="15929" max="15929" width="2.28515625" style="226" customWidth="1"/>
    <col min="15930" max="15930" width="1.42578125" style="226" customWidth="1"/>
    <col min="15931" max="15933" width="2.140625" style="226" customWidth="1"/>
    <col min="15934" max="15934" width="3.28515625" style="226" customWidth="1"/>
    <col min="15935" max="15935" width="2.42578125" style="226" customWidth="1"/>
    <col min="15936" max="15936" width="2.140625" style="226" customWidth="1"/>
    <col min="15937" max="15937" width="2.7109375" style="226" customWidth="1"/>
    <col min="15938" max="15941" width="2.140625" style="226" customWidth="1"/>
    <col min="15942" max="15942" width="1.7109375" style="226" customWidth="1"/>
    <col min="15943" max="16058" width="2.140625" style="226" customWidth="1"/>
    <col min="16059" max="16127" width="11.42578125" style="226"/>
    <col min="16128" max="16128" width="2.28515625" style="226" customWidth="1"/>
    <col min="16129" max="16129" width="23.5703125" style="226" customWidth="1"/>
    <col min="16130" max="16130" width="2.42578125" style="226" customWidth="1"/>
    <col min="16131" max="16131" width="1.7109375" style="226" customWidth="1"/>
    <col min="16132" max="16132" width="2.7109375" style="226" customWidth="1"/>
    <col min="16133" max="16133" width="7" style="226" customWidth="1"/>
    <col min="16134" max="16134" width="1.28515625" style="226" customWidth="1"/>
    <col min="16135" max="16135" width="0.7109375" style="226" customWidth="1"/>
    <col min="16136" max="16140" width="2.140625" style="226" customWidth="1"/>
    <col min="16141" max="16142" width="1.7109375" style="226" customWidth="1"/>
    <col min="16143" max="16152" width="2.140625" style="226" customWidth="1"/>
    <col min="16153" max="16153" width="6.5703125" style="226" customWidth="1"/>
    <col min="16154" max="16154" width="1.28515625" style="226" customWidth="1"/>
    <col min="16155" max="16155" width="3.7109375" style="226" customWidth="1"/>
    <col min="16156" max="16156" width="1.85546875" style="226" customWidth="1"/>
    <col min="16157" max="16160" width="2.140625" style="226" customWidth="1"/>
    <col min="16161" max="16162" width="6.42578125" style="226" customWidth="1"/>
    <col min="16163" max="16163" width="2.140625" style="226" customWidth="1"/>
    <col min="16164" max="16164" width="7.7109375" style="226" customWidth="1"/>
    <col min="16165" max="16165" width="5.5703125" style="226" customWidth="1"/>
    <col min="16166" max="16166" width="2.140625" style="226" customWidth="1"/>
    <col min="16167" max="16167" width="7" style="226" customWidth="1"/>
    <col min="16168" max="16168" width="6.5703125" style="226" customWidth="1"/>
    <col min="16169" max="16169" width="1.140625" style="226" customWidth="1"/>
    <col min="16170" max="16170" width="5.28515625" style="226" customWidth="1"/>
    <col min="16171" max="16171" width="5.42578125" style="226" customWidth="1"/>
    <col min="16172" max="16172" width="2" style="226" customWidth="1"/>
    <col min="16173" max="16175" width="2.140625" style="226" customWidth="1"/>
    <col min="16176" max="16176" width="2.28515625" style="226" customWidth="1"/>
    <col min="16177" max="16177" width="0.85546875" style="226" customWidth="1"/>
    <col min="16178" max="16178" width="2" style="226" customWidth="1"/>
    <col min="16179" max="16179" width="0" style="226" hidden="1" customWidth="1"/>
    <col min="16180" max="16180" width="2.140625" style="226" customWidth="1"/>
    <col min="16181" max="16181" width="1.5703125" style="226" customWidth="1"/>
    <col min="16182" max="16182" width="1.140625" style="226" customWidth="1"/>
    <col min="16183" max="16183" width="1" style="226" customWidth="1"/>
    <col min="16184" max="16184" width="5" style="226" customWidth="1"/>
    <col min="16185" max="16185" width="2.28515625" style="226" customWidth="1"/>
    <col min="16186" max="16186" width="1.42578125" style="226" customWidth="1"/>
    <col min="16187" max="16189" width="2.140625" style="226" customWidth="1"/>
    <col min="16190" max="16190" width="3.28515625" style="226" customWidth="1"/>
    <col min="16191" max="16191" width="2.42578125" style="226" customWidth="1"/>
    <col min="16192" max="16192" width="2.140625" style="226" customWidth="1"/>
    <col min="16193" max="16193" width="2.7109375" style="226" customWidth="1"/>
    <col min="16194" max="16197" width="2.140625" style="226" customWidth="1"/>
    <col min="16198" max="16198" width="1.7109375" style="226" customWidth="1"/>
    <col min="16199" max="16314" width="2.140625" style="226" customWidth="1"/>
    <col min="16315" max="16384" width="11.42578125" style="226"/>
  </cols>
  <sheetData>
    <row r="1" spans="1:71" ht="15.75" thickBot="1" x14ac:dyDescent="0.3">
      <c r="A1" s="386" t="s">
        <v>161</v>
      </c>
    </row>
    <row r="2" spans="1:71" ht="19.5" thickBot="1" x14ac:dyDescent="0.3">
      <c r="C2" s="244"/>
      <c r="D2" s="245" t="s">
        <v>390</v>
      </c>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7"/>
      <c r="AU2" s="247"/>
      <c r="AV2" s="247"/>
      <c r="AW2" s="247"/>
      <c r="AX2" s="247"/>
      <c r="AY2" s="247"/>
      <c r="AZ2" s="247"/>
      <c r="BA2" s="247"/>
      <c r="BB2" s="247"/>
      <c r="BC2" s="247"/>
      <c r="BD2" s="247"/>
      <c r="BE2" s="247"/>
      <c r="BF2" s="247"/>
      <c r="BG2" s="247"/>
      <c r="BH2" s="247"/>
      <c r="BI2" s="247"/>
      <c r="BJ2" s="247"/>
      <c r="BK2" s="247"/>
      <c r="BL2" s="247"/>
      <c r="BM2" s="247"/>
      <c r="BN2" s="247"/>
      <c r="BO2" s="247"/>
      <c r="BP2" s="247"/>
      <c r="BQ2" s="247"/>
      <c r="BR2" s="247"/>
      <c r="BS2" s="248"/>
    </row>
    <row r="3" spans="1:71" ht="15.75" thickBot="1" x14ac:dyDescent="0.3">
      <c r="B3" s="249"/>
      <c r="C3" s="59"/>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row>
    <row r="4" spans="1:71" x14ac:dyDescent="0.25">
      <c r="B4" s="242"/>
      <c r="C4" s="251"/>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3"/>
      <c r="AU4" s="253"/>
      <c r="AV4" s="253"/>
      <c r="AW4" s="253"/>
      <c r="AX4" s="253"/>
      <c r="AY4" s="253"/>
      <c r="AZ4" s="253"/>
      <c r="BA4" s="253"/>
      <c r="BB4" s="253"/>
      <c r="BC4" s="253"/>
      <c r="BD4" s="253"/>
      <c r="BE4" s="253"/>
      <c r="BF4" s="253"/>
      <c r="BG4" s="253"/>
      <c r="BH4" s="253"/>
      <c r="BI4" s="253"/>
      <c r="BJ4" s="253"/>
      <c r="BK4" s="253"/>
      <c r="BL4" s="253"/>
      <c r="BM4" s="253"/>
      <c r="BN4" s="253"/>
      <c r="BO4" s="253"/>
      <c r="BP4" s="253"/>
      <c r="BQ4" s="253"/>
      <c r="BR4" s="253"/>
      <c r="BS4" s="254"/>
    </row>
    <row r="5" spans="1:71" ht="15" customHeight="1" x14ac:dyDescent="0.25">
      <c r="B5" s="242"/>
      <c r="C5" s="255"/>
      <c r="D5" s="558" t="s">
        <v>391</v>
      </c>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559"/>
      <c r="AG5" s="559"/>
      <c r="AH5" s="559"/>
      <c r="AI5" s="559"/>
      <c r="AJ5" s="559"/>
      <c r="AK5" s="559"/>
      <c r="AL5" s="559"/>
      <c r="AM5" s="559"/>
      <c r="AN5" s="559"/>
      <c r="AO5" s="559"/>
      <c r="AP5" s="559"/>
      <c r="AQ5" s="559"/>
      <c r="AR5" s="559"/>
      <c r="AS5" s="559"/>
      <c r="AT5" s="559"/>
      <c r="AU5" s="559"/>
      <c r="AV5" s="559"/>
      <c r="AW5" s="559"/>
      <c r="AX5" s="559"/>
      <c r="AY5" s="559"/>
      <c r="AZ5" s="559"/>
      <c r="BA5" s="559"/>
      <c r="BB5" s="559"/>
      <c r="BC5" s="559"/>
      <c r="BD5" s="559"/>
      <c r="BE5" s="559"/>
      <c r="BF5" s="559"/>
      <c r="BG5" s="559"/>
      <c r="BH5" s="559"/>
      <c r="BI5" s="559"/>
      <c r="BJ5" s="559"/>
      <c r="BK5" s="559"/>
      <c r="BL5" s="559"/>
      <c r="BM5" s="559"/>
      <c r="BN5" s="559"/>
      <c r="BO5" s="559"/>
      <c r="BP5" s="559"/>
      <c r="BQ5" s="559"/>
      <c r="BR5" s="560"/>
      <c r="BS5" s="256"/>
    </row>
    <row r="6" spans="1:71" x14ac:dyDescent="0.25">
      <c r="B6" s="242"/>
      <c r="C6" s="255"/>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256"/>
    </row>
    <row r="7" spans="1:71" x14ac:dyDescent="0.25">
      <c r="B7" s="242"/>
      <c r="C7" s="257"/>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11"/>
      <c r="AM7" s="11"/>
      <c r="AN7" s="11"/>
      <c r="AO7" s="11"/>
      <c r="AP7" s="11"/>
      <c r="AQ7" s="11"/>
      <c r="AR7" s="11"/>
      <c r="AS7" s="11"/>
      <c r="AT7" s="33"/>
      <c r="AU7" s="33"/>
      <c r="AV7" s="33"/>
      <c r="AW7" s="33"/>
      <c r="AX7" s="33"/>
      <c r="AY7" s="33"/>
      <c r="AZ7" s="33"/>
      <c r="BA7" s="33"/>
      <c r="BB7" s="33"/>
      <c r="BC7" s="33"/>
      <c r="BD7" s="33"/>
      <c r="BE7" s="33"/>
      <c r="BF7" s="33"/>
      <c r="BG7" s="33"/>
      <c r="BH7" s="33"/>
      <c r="BI7" s="33"/>
      <c r="BJ7" s="33"/>
      <c r="BK7" s="33"/>
      <c r="BL7" s="33"/>
      <c r="BM7" s="33"/>
      <c r="BN7" s="33"/>
      <c r="BO7" s="33"/>
      <c r="BP7" s="59"/>
      <c r="BQ7" s="59"/>
      <c r="BR7" s="59"/>
      <c r="BS7" s="256"/>
    </row>
    <row r="8" spans="1:71" x14ac:dyDescent="0.25">
      <c r="B8" s="242"/>
      <c r="C8" s="257"/>
      <c r="D8" s="561" t="s">
        <v>392</v>
      </c>
      <c r="E8" s="562"/>
      <c r="F8" s="562"/>
      <c r="G8" s="562"/>
      <c r="H8" s="562"/>
      <c r="I8" s="562"/>
      <c r="J8" s="562"/>
      <c r="K8" s="562"/>
      <c r="L8" s="562"/>
      <c r="M8" s="562"/>
      <c r="N8" s="562"/>
      <c r="O8" s="562"/>
      <c r="P8" s="562"/>
      <c r="Q8" s="562"/>
      <c r="R8" s="562"/>
      <c r="S8" s="562"/>
      <c r="T8" s="562"/>
      <c r="U8" s="562"/>
      <c r="V8" s="562"/>
      <c r="W8" s="562"/>
      <c r="X8" s="562"/>
      <c r="Y8" s="562"/>
      <c r="Z8" s="562"/>
      <c r="AA8" s="562"/>
      <c r="AB8" s="562"/>
      <c r="AC8" s="562"/>
      <c r="AD8" s="562"/>
      <c r="AE8" s="562"/>
      <c r="AF8" s="562"/>
      <c r="AG8" s="562"/>
      <c r="AH8" s="562"/>
      <c r="AI8" s="562"/>
      <c r="AJ8" s="562"/>
      <c r="AK8" s="562"/>
      <c r="AL8" s="562"/>
      <c r="AM8" s="562"/>
      <c r="AN8" s="562"/>
      <c r="AO8" s="562"/>
      <c r="AP8" s="562"/>
      <c r="AQ8" s="562"/>
      <c r="AR8" s="562"/>
      <c r="AS8" s="562"/>
      <c r="AT8" s="562"/>
      <c r="AU8" s="562"/>
      <c r="AV8" s="562"/>
      <c r="AW8" s="562"/>
      <c r="AX8" s="562"/>
      <c r="AY8" s="562"/>
      <c r="AZ8" s="562"/>
      <c r="BA8" s="562"/>
      <c r="BB8" s="562"/>
      <c r="BC8" s="562"/>
      <c r="BD8" s="562"/>
      <c r="BE8" s="562"/>
      <c r="BF8" s="562"/>
      <c r="BG8" s="562"/>
      <c r="BH8" s="562"/>
      <c r="BI8" s="562"/>
      <c r="BJ8" s="562"/>
      <c r="BK8" s="562"/>
      <c r="BL8" s="562"/>
      <c r="BM8" s="562"/>
      <c r="BN8" s="562"/>
      <c r="BO8" s="562"/>
      <c r="BP8" s="562"/>
      <c r="BQ8" s="563"/>
      <c r="BR8" s="59"/>
      <c r="BS8" s="256"/>
    </row>
    <row r="9" spans="1:71" x14ac:dyDescent="0.25">
      <c r="B9" s="242"/>
      <c r="C9" s="257"/>
      <c r="D9" s="564"/>
      <c r="E9" s="564"/>
      <c r="F9" s="564"/>
      <c r="G9" s="564"/>
      <c r="H9" s="564"/>
      <c r="I9" s="564"/>
      <c r="J9" s="564"/>
      <c r="K9" s="564"/>
      <c r="L9" s="564"/>
      <c r="M9" s="564"/>
      <c r="N9" s="564"/>
      <c r="O9" s="564"/>
      <c r="P9" s="564"/>
      <c r="Q9" s="564"/>
      <c r="R9" s="564"/>
      <c r="S9" s="564"/>
      <c r="T9" s="564"/>
      <c r="U9" s="564"/>
      <c r="V9" s="564"/>
      <c r="W9" s="564"/>
      <c r="X9" s="564"/>
      <c r="Y9" s="564"/>
      <c r="Z9" s="564"/>
      <c r="AA9" s="564"/>
      <c r="AB9" s="564"/>
      <c r="AC9" s="564"/>
      <c r="AD9" s="564"/>
      <c r="AE9" s="564"/>
      <c r="AF9" s="564"/>
      <c r="AG9" s="564"/>
      <c r="AH9" s="564"/>
      <c r="AI9" s="564"/>
      <c r="AJ9" s="564"/>
      <c r="AK9" s="564"/>
      <c r="AL9" s="564"/>
      <c r="AM9" s="564"/>
      <c r="AN9" s="564"/>
      <c r="AO9" s="564"/>
      <c r="AP9" s="564"/>
      <c r="AQ9" s="564"/>
      <c r="AR9" s="564"/>
      <c r="AS9" s="564"/>
      <c r="AT9" s="564"/>
      <c r="AU9" s="564"/>
      <c r="AV9" s="564"/>
      <c r="AW9" s="564"/>
      <c r="AX9" s="564"/>
      <c r="AY9" s="564"/>
      <c r="AZ9" s="564"/>
      <c r="BA9" s="564"/>
      <c r="BB9" s="564"/>
      <c r="BC9" s="564"/>
      <c r="BD9" s="564"/>
      <c r="BE9" s="564"/>
      <c r="BF9" s="564"/>
      <c r="BG9" s="564"/>
      <c r="BH9" s="564"/>
      <c r="BI9" s="564"/>
      <c r="BJ9" s="564"/>
      <c r="BK9" s="564"/>
      <c r="BL9" s="564"/>
      <c r="BM9" s="564"/>
      <c r="BN9" s="564"/>
      <c r="BO9" s="564"/>
      <c r="BP9" s="564"/>
      <c r="BQ9" s="564"/>
      <c r="BR9" s="59"/>
      <c r="BS9" s="256"/>
    </row>
    <row r="10" spans="1:71" x14ac:dyDescent="0.25">
      <c r="B10" s="242"/>
      <c r="C10" s="257"/>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256"/>
    </row>
    <row r="11" spans="1:71" x14ac:dyDescent="0.25">
      <c r="B11" s="242"/>
      <c r="C11" s="257"/>
      <c r="D11" s="565" t="s">
        <v>393</v>
      </c>
      <c r="E11" s="566"/>
      <c r="F11" s="566"/>
      <c r="G11" s="566"/>
      <c r="H11" s="566"/>
      <c r="I11" s="566"/>
      <c r="J11" s="566"/>
      <c r="K11" s="566"/>
      <c r="L11" s="566"/>
      <c r="M11" s="566"/>
      <c r="N11" s="566"/>
      <c r="O11" s="566"/>
      <c r="P11" s="566"/>
      <c r="Q11" s="566"/>
      <c r="R11" s="566"/>
      <c r="S11" s="566"/>
      <c r="T11" s="566"/>
      <c r="U11" s="566"/>
      <c r="V11" s="566"/>
      <c r="W11" s="566"/>
      <c r="X11" s="566"/>
      <c r="Y11" s="566"/>
      <c r="Z11" s="566"/>
      <c r="AA11" s="566"/>
      <c r="AB11" s="566"/>
      <c r="AC11" s="566"/>
      <c r="AD11" s="566"/>
      <c r="AE11" s="566"/>
      <c r="AF11" s="566"/>
      <c r="AG11" s="566"/>
      <c r="AH11" s="566"/>
      <c r="AI11" s="566"/>
      <c r="AJ11" s="566"/>
      <c r="AK11" s="566"/>
      <c r="AL11" s="566"/>
      <c r="AM11" s="566"/>
      <c r="AN11" s="566"/>
      <c r="AO11" s="566"/>
      <c r="AP11" s="566"/>
      <c r="AQ11" s="566"/>
      <c r="AR11" s="566"/>
      <c r="AS11" s="566"/>
      <c r="AT11" s="566"/>
      <c r="AU11" s="566"/>
      <c r="AV11" s="566"/>
      <c r="AW11" s="566"/>
      <c r="AX11" s="566"/>
      <c r="AY11" s="566"/>
      <c r="AZ11" s="566"/>
      <c r="BA11" s="566"/>
      <c r="BB11" s="566"/>
      <c r="BC11" s="566"/>
      <c r="BD11" s="566"/>
      <c r="BE11" s="566"/>
      <c r="BF11" s="566"/>
      <c r="BG11" s="566"/>
      <c r="BH11" s="566"/>
      <c r="BI11" s="566"/>
      <c r="BJ11" s="566"/>
      <c r="BK11" s="566"/>
      <c r="BL11" s="566"/>
      <c r="BM11" s="566"/>
      <c r="BN11" s="566"/>
      <c r="BO11" s="566"/>
      <c r="BP11" s="566"/>
      <c r="BQ11" s="567"/>
      <c r="BR11" s="59"/>
      <c r="BS11" s="256"/>
    </row>
    <row r="12" spans="1:71" x14ac:dyDescent="0.25">
      <c r="B12" s="242"/>
      <c r="C12" s="257"/>
      <c r="D12" s="258"/>
      <c r="E12" s="259"/>
      <c r="F12" s="259"/>
      <c r="G12" s="259"/>
      <c r="H12" s="259"/>
      <c r="I12" s="259"/>
      <c r="J12" s="259"/>
      <c r="K12" s="259"/>
      <c r="L12" s="259"/>
      <c r="M12" s="259"/>
      <c r="N12" s="259"/>
      <c r="O12" s="259"/>
      <c r="P12" s="259"/>
      <c r="Q12" s="259"/>
      <c r="R12" s="259"/>
      <c r="S12" s="260"/>
      <c r="T12" s="260"/>
      <c r="U12" s="260"/>
      <c r="V12" s="260"/>
      <c r="W12" s="260"/>
      <c r="X12" s="260"/>
      <c r="Y12" s="260"/>
      <c r="Z12" s="260" t="s">
        <v>394</v>
      </c>
      <c r="AA12" s="260"/>
      <c r="AB12" s="260"/>
      <c r="AC12" s="260"/>
      <c r="AD12" s="260"/>
      <c r="AE12" s="260"/>
      <c r="AF12" s="260"/>
      <c r="AG12" s="260"/>
      <c r="AH12" s="260"/>
      <c r="AI12" s="260"/>
      <c r="AJ12" s="259"/>
      <c r="AK12" s="259"/>
      <c r="AL12" s="259"/>
      <c r="AM12" s="259"/>
      <c r="AN12" s="259"/>
      <c r="AO12" s="259"/>
      <c r="AP12" s="259"/>
      <c r="AQ12" s="259"/>
      <c r="AR12" s="259"/>
      <c r="AS12" s="259"/>
      <c r="AT12" s="259"/>
      <c r="AU12" s="259"/>
      <c r="AV12" s="259"/>
      <c r="AW12" s="259"/>
      <c r="AX12" s="259"/>
      <c r="AY12" s="259"/>
      <c r="AZ12" s="259"/>
      <c r="BA12" s="259"/>
      <c r="BB12" s="259"/>
      <c r="BC12" s="259"/>
      <c r="BD12" s="259"/>
      <c r="BE12" s="259"/>
      <c r="BF12" s="259"/>
      <c r="BG12" s="259"/>
      <c r="BH12" s="259"/>
      <c r="BI12" s="259"/>
      <c r="BJ12" s="259"/>
      <c r="BK12" s="259"/>
      <c r="BL12" s="259"/>
      <c r="BM12" s="259"/>
      <c r="BN12" s="259"/>
      <c r="BO12" s="259"/>
      <c r="BP12" s="259"/>
      <c r="BQ12" s="261"/>
      <c r="BR12" s="59"/>
      <c r="BS12" s="256"/>
    </row>
    <row r="13" spans="1:71" ht="15" customHeight="1" x14ac:dyDescent="0.25">
      <c r="B13" s="242"/>
      <c r="C13" s="257"/>
      <c r="D13" s="568" t="s">
        <v>395</v>
      </c>
      <c r="E13" s="569"/>
      <c r="F13" s="569"/>
      <c r="G13" s="569"/>
      <c r="H13" s="569"/>
      <c r="I13" s="569"/>
      <c r="J13" s="569"/>
      <c r="K13" s="569"/>
      <c r="L13" s="569"/>
      <c r="M13" s="569"/>
      <c r="N13" s="569"/>
      <c r="O13" s="569"/>
      <c r="P13" s="569"/>
      <c r="Q13" s="569"/>
      <c r="R13" s="569"/>
      <c r="S13" s="569"/>
      <c r="T13" s="569"/>
      <c r="U13" s="569"/>
      <c r="V13" s="569"/>
      <c r="W13" s="569"/>
      <c r="X13" s="569"/>
      <c r="Y13" s="570"/>
      <c r="Z13" s="574" t="s">
        <v>396</v>
      </c>
      <c r="AA13" s="575"/>
      <c r="AB13" s="575"/>
      <c r="AC13" s="575"/>
      <c r="AD13" s="575"/>
      <c r="AE13" s="575"/>
      <c r="AF13" s="575"/>
      <c r="AG13" s="575"/>
      <c r="AH13" s="576"/>
      <c r="AI13" s="580" t="s">
        <v>397</v>
      </c>
      <c r="AJ13" s="581"/>
      <c r="AK13" s="581"/>
      <c r="AL13" s="581"/>
      <c r="AM13" s="581"/>
      <c r="AN13" s="581"/>
      <c r="AO13" s="581"/>
      <c r="AP13" s="581"/>
      <c r="AQ13" s="581"/>
      <c r="AR13" s="581"/>
      <c r="AS13" s="581"/>
      <c r="AT13" s="581"/>
      <c r="AU13" s="581"/>
      <c r="AV13" s="581"/>
      <c r="AW13" s="581"/>
      <c r="AX13" s="581"/>
      <c r="AY13" s="581"/>
      <c r="AZ13" s="581"/>
      <c r="BA13" s="581"/>
      <c r="BB13" s="581"/>
      <c r="BC13" s="581"/>
      <c r="BD13" s="581"/>
      <c r="BE13" s="581"/>
      <c r="BF13" s="581"/>
      <c r="BG13" s="581"/>
      <c r="BH13" s="582"/>
      <c r="BI13" s="574" t="s">
        <v>396</v>
      </c>
      <c r="BJ13" s="575"/>
      <c r="BK13" s="575"/>
      <c r="BL13" s="575"/>
      <c r="BM13" s="575"/>
      <c r="BN13" s="575"/>
      <c r="BO13" s="575"/>
      <c r="BP13" s="575"/>
      <c r="BQ13" s="576"/>
      <c r="BR13" s="59"/>
      <c r="BS13" s="256"/>
    </row>
    <row r="14" spans="1:71" x14ac:dyDescent="0.25">
      <c r="B14" s="242"/>
      <c r="C14" s="257"/>
      <c r="D14" s="571"/>
      <c r="E14" s="572"/>
      <c r="F14" s="572"/>
      <c r="G14" s="572"/>
      <c r="H14" s="572"/>
      <c r="I14" s="572"/>
      <c r="J14" s="572"/>
      <c r="K14" s="572"/>
      <c r="L14" s="572"/>
      <c r="M14" s="572"/>
      <c r="N14" s="572"/>
      <c r="O14" s="572"/>
      <c r="P14" s="572"/>
      <c r="Q14" s="572"/>
      <c r="R14" s="572"/>
      <c r="S14" s="572"/>
      <c r="T14" s="572"/>
      <c r="U14" s="572"/>
      <c r="V14" s="572"/>
      <c r="W14" s="572"/>
      <c r="X14" s="572"/>
      <c r="Y14" s="573"/>
      <c r="Z14" s="577"/>
      <c r="AA14" s="578"/>
      <c r="AB14" s="578"/>
      <c r="AC14" s="578"/>
      <c r="AD14" s="578"/>
      <c r="AE14" s="578"/>
      <c r="AF14" s="578"/>
      <c r="AG14" s="578"/>
      <c r="AH14" s="579"/>
      <c r="AI14" s="583"/>
      <c r="AJ14" s="584"/>
      <c r="AK14" s="584"/>
      <c r="AL14" s="584"/>
      <c r="AM14" s="584"/>
      <c r="AN14" s="584"/>
      <c r="AO14" s="584"/>
      <c r="AP14" s="584"/>
      <c r="AQ14" s="584"/>
      <c r="AR14" s="584"/>
      <c r="AS14" s="584"/>
      <c r="AT14" s="584"/>
      <c r="AU14" s="584"/>
      <c r="AV14" s="584"/>
      <c r="AW14" s="584"/>
      <c r="AX14" s="584"/>
      <c r="AY14" s="584"/>
      <c r="AZ14" s="584"/>
      <c r="BA14" s="584"/>
      <c r="BB14" s="584"/>
      <c r="BC14" s="584"/>
      <c r="BD14" s="584"/>
      <c r="BE14" s="584"/>
      <c r="BF14" s="584"/>
      <c r="BG14" s="584"/>
      <c r="BH14" s="585"/>
      <c r="BI14" s="577"/>
      <c r="BJ14" s="578"/>
      <c r="BK14" s="578"/>
      <c r="BL14" s="578"/>
      <c r="BM14" s="578"/>
      <c r="BN14" s="578"/>
      <c r="BO14" s="578"/>
      <c r="BP14" s="578"/>
      <c r="BQ14" s="579"/>
      <c r="BR14" s="59"/>
      <c r="BS14" s="256"/>
    </row>
    <row r="15" spans="1:71" ht="10.5" customHeight="1" x14ac:dyDescent="0.25">
      <c r="B15" s="242"/>
      <c r="C15" s="257"/>
      <c r="D15" s="596" t="s">
        <v>398</v>
      </c>
      <c r="E15" s="597"/>
      <c r="F15" s="597"/>
      <c r="G15" s="597"/>
      <c r="H15" s="597"/>
      <c r="I15" s="597"/>
      <c r="J15" s="597"/>
      <c r="K15" s="597"/>
      <c r="L15" s="597"/>
      <c r="M15" s="597"/>
      <c r="N15" s="597"/>
      <c r="O15" s="597"/>
      <c r="P15" s="597"/>
      <c r="Q15" s="597"/>
      <c r="R15" s="597"/>
      <c r="S15" s="597"/>
      <c r="T15" s="597"/>
      <c r="U15" s="597"/>
      <c r="V15" s="597"/>
      <c r="W15" s="597"/>
      <c r="X15" s="597"/>
      <c r="Y15" s="598"/>
      <c r="Z15" s="517" t="s">
        <v>399</v>
      </c>
      <c r="AA15" s="518"/>
      <c r="AB15" s="521">
        <v>8169332</v>
      </c>
      <c r="AC15" s="522"/>
      <c r="AD15" s="522"/>
      <c r="AE15" s="522"/>
      <c r="AF15" s="522"/>
      <c r="AG15" s="522"/>
      <c r="AH15" s="523"/>
      <c r="AI15" s="549" t="s">
        <v>400</v>
      </c>
      <c r="AJ15" s="550"/>
      <c r="AK15" s="550"/>
      <c r="AL15" s="550"/>
      <c r="AM15" s="550"/>
      <c r="AN15" s="550"/>
      <c r="AO15" s="550"/>
      <c r="AP15" s="550"/>
      <c r="AQ15" s="550"/>
      <c r="AR15" s="550"/>
      <c r="AS15" s="550"/>
      <c r="AT15" s="550"/>
      <c r="AU15" s="550"/>
      <c r="AV15" s="550"/>
      <c r="AW15" s="550"/>
      <c r="AX15" s="550"/>
      <c r="AY15" s="550"/>
      <c r="AZ15" s="550"/>
      <c r="BA15" s="550"/>
      <c r="BB15" s="550"/>
      <c r="BC15" s="550"/>
      <c r="BD15" s="550"/>
      <c r="BE15" s="550"/>
      <c r="BF15" s="550"/>
      <c r="BG15" s="550"/>
      <c r="BH15" s="551"/>
      <c r="BI15" s="531" t="s">
        <v>401</v>
      </c>
      <c r="BJ15" s="532"/>
      <c r="BK15" s="535">
        <v>0</v>
      </c>
      <c r="BL15" s="536"/>
      <c r="BM15" s="536"/>
      <c r="BN15" s="536"/>
      <c r="BO15" s="536"/>
      <c r="BP15" s="536"/>
      <c r="BQ15" s="537"/>
      <c r="BR15" s="59"/>
      <c r="BS15" s="256"/>
    </row>
    <row r="16" spans="1:71" ht="10.5" customHeight="1" x14ac:dyDescent="0.25">
      <c r="B16" s="242"/>
      <c r="C16" s="257"/>
      <c r="D16" s="599"/>
      <c r="E16" s="600"/>
      <c r="F16" s="600"/>
      <c r="G16" s="600"/>
      <c r="H16" s="600"/>
      <c r="I16" s="600"/>
      <c r="J16" s="600"/>
      <c r="K16" s="600"/>
      <c r="L16" s="600"/>
      <c r="M16" s="600"/>
      <c r="N16" s="600"/>
      <c r="O16" s="600"/>
      <c r="P16" s="600"/>
      <c r="Q16" s="600"/>
      <c r="R16" s="600"/>
      <c r="S16" s="600"/>
      <c r="T16" s="600"/>
      <c r="U16" s="600"/>
      <c r="V16" s="600"/>
      <c r="W16" s="600"/>
      <c r="X16" s="600"/>
      <c r="Y16" s="601"/>
      <c r="Z16" s="519"/>
      <c r="AA16" s="520"/>
      <c r="AB16" s="524"/>
      <c r="AC16" s="525"/>
      <c r="AD16" s="525"/>
      <c r="AE16" s="525"/>
      <c r="AF16" s="525"/>
      <c r="AG16" s="525"/>
      <c r="AH16" s="526"/>
      <c r="AI16" s="602"/>
      <c r="AJ16" s="603"/>
      <c r="AK16" s="603"/>
      <c r="AL16" s="603"/>
      <c r="AM16" s="603"/>
      <c r="AN16" s="603"/>
      <c r="AO16" s="603"/>
      <c r="AP16" s="603"/>
      <c r="AQ16" s="603"/>
      <c r="AR16" s="603"/>
      <c r="AS16" s="603"/>
      <c r="AT16" s="603"/>
      <c r="AU16" s="603"/>
      <c r="AV16" s="603"/>
      <c r="AW16" s="603"/>
      <c r="AX16" s="603"/>
      <c r="AY16" s="603"/>
      <c r="AZ16" s="603"/>
      <c r="BA16" s="603"/>
      <c r="BB16" s="603"/>
      <c r="BC16" s="603"/>
      <c r="BD16" s="603"/>
      <c r="BE16" s="603"/>
      <c r="BF16" s="603"/>
      <c r="BG16" s="603"/>
      <c r="BH16" s="604"/>
      <c r="BI16" s="605"/>
      <c r="BJ16" s="606"/>
      <c r="BK16" s="586"/>
      <c r="BL16" s="587"/>
      <c r="BM16" s="587"/>
      <c r="BN16" s="587"/>
      <c r="BO16" s="587"/>
      <c r="BP16" s="587"/>
      <c r="BQ16" s="588"/>
      <c r="BR16" s="59"/>
      <c r="BS16" s="256"/>
    </row>
    <row r="17" spans="2:71" ht="10.5" customHeight="1" x14ac:dyDescent="0.25">
      <c r="B17" s="242"/>
      <c r="C17" s="257"/>
      <c r="D17" s="596" t="s">
        <v>402</v>
      </c>
      <c r="E17" s="597"/>
      <c r="F17" s="597"/>
      <c r="G17" s="597"/>
      <c r="H17" s="597"/>
      <c r="I17" s="597"/>
      <c r="J17" s="597"/>
      <c r="K17" s="597"/>
      <c r="L17" s="597"/>
      <c r="M17" s="597"/>
      <c r="N17" s="597"/>
      <c r="O17" s="597"/>
      <c r="P17" s="597"/>
      <c r="Q17" s="597"/>
      <c r="R17" s="597"/>
      <c r="S17" s="597"/>
      <c r="T17" s="597"/>
      <c r="U17" s="597"/>
      <c r="V17" s="597"/>
      <c r="W17" s="597"/>
      <c r="X17" s="597"/>
      <c r="Y17" s="598"/>
      <c r="Z17" s="517" t="s">
        <v>403</v>
      </c>
      <c r="AA17" s="518"/>
      <c r="AB17" s="521">
        <v>20444485</v>
      </c>
      <c r="AC17" s="522"/>
      <c r="AD17" s="522"/>
      <c r="AE17" s="522"/>
      <c r="AF17" s="522"/>
      <c r="AG17" s="522"/>
      <c r="AH17" s="523"/>
      <c r="AI17" s="602"/>
      <c r="AJ17" s="603"/>
      <c r="AK17" s="603"/>
      <c r="AL17" s="603"/>
      <c r="AM17" s="603"/>
      <c r="AN17" s="603"/>
      <c r="AO17" s="603"/>
      <c r="AP17" s="603"/>
      <c r="AQ17" s="603"/>
      <c r="AR17" s="603"/>
      <c r="AS17" s="603"/>
      <c r="AT17" s="603"/>
      <c r="AU17" s="603"/>
      <c r="AV17" s="603"/>
      <c r="AW17" s="603"/>
      <c r="AX17" s="603"/>
      <c r="AY17" s="603"/>
      <c r="AZ17" s="603"/>
      <c r="BA17" s="603"/>
      <c r="BB17" s="603"/>
      <c r="BC17" s="603"/>
      <c r="BD17" s="603"/>
      <c r="BE17" s="603"/>
      <c r="BF17" s="603"/>
      <c r="BG17" s="603"/>
      <c r="BH17" s="604"/>
      <c r="BI17" s="605"/>
      <c r="BJ17" s="606"/>
      <c r="BK17" s="586"/>
      <c r="BL17" s="587"/>
      <c r="BM17" s="587"/>
      <c r="BN17" s="587"/>
      <c r="BO17" s="587"/>
      <c r="BP17" s="587"/>
      <c r="BQ17" s="588"/>
      <c r="BR17" s="59"/>
      <c r="BS17" s="256"/>
    </row>
    <row r="18" spans="2:71" ht="10.5" customHeight="1" x14ac:dyDescent="0.25">
      <c r="B18" s="242"/>
      <c r="C18" s="257"/>
      <c r="D18" s="599"/>
      <c r="E18" s="600"/>
      <c r="F18" s="600"/>
      <c r="G18" s="600"/>
      <c r="H18" s="600"/>
      <c r="I18" s="600"/>
      <c r="J18" s="600"/>
      <c r="K18" s="600"/>
      <c r="L18" s="600"/>
      <c r="M18" s="600"/>
      <c r="N18" s="600"/>
      <c r="O18" s="600"/>
      <c r="P18" s="600"/>
      <c r="Q18" s="600"/>
      <c r="R18" s="600"/>
      <c r="S18" s="600"/>
      <c r="T18" s="600"/>
      <c r="U18" s="600"/>
      <c r="V18" s="600"/>
      <c r="W18" s="600"/>
      <c r="X18" s="600"/>
      <c r="Y18" s="601"/>
      <c r="Z18" s="519"/>
      <c r="AA18" s="520"/>
      <c r="AB18" s="524"/>
      <c r="AC18" s="525"/>
      <c r="AD18" s="525"/>
      <c r="AE18" s="525"/>
      <c r="AF18" s="525"/>
      <c r="AG18" s="525"/>
      <c r="AH18" s="526"/>
      <c r="AI18" s="552"/>
      <c r="AJ18" s="553"/>
      <c r="AK18" s="553"/>
      <c r="AL18" s="553"/>
      <c r="AM18" s="553"/>
      <c r="AN18" s="553"/>
      <c r="AO18" s="553"/>
      <c r="AP18" s="553"/>
      <c r="AQ18" s="553"/>
      <c r="AR18" s="553"/>
      <c r="AS18" s="553"/>
      <c r="AT18" s="553"/>
      <c r="AU18" s="553"/>
      <c r="AV18" s="553"/>
      <c r="AW18" s="553"/>
      <c r="AX18" s="553"/>
      <c r="AY18" s="553"/>
      <c r="AZ18" s="553"/>
      <c r="BA18" s="553"/>
      <c r="BB18" s="553"/>
      <c r="BC18" s="553"/>
      <c r="BD18" s="553"/>
      <c r="BE18" s="553"/>
      <c r="BF18" s="553"/>
      <c r="BG18" s="553"/>
      <c r="BH18" s="554"/>
      <c r="BI18" s="533"/>
      <c r="BJ18" s="534"/>
      <c r="BK18" s="538"/>
      <c r="BL18" s="539"/>
      <c r="BM18" s="539"/>
      <c r="BN18" s="539"/>
      <c r="BO18" s="539"/>
      <c r="BP18" s="539"/>
      <c r="BQ18" s="540"/>
      <c r="BR18" s="59"/>
      <c r="BS18" s="256"/>
    </row>
    <row r="19" spans="2:71" ht="15" customHeight="1" x14ac:dyDescent="0.25">
      <c r="B19" s="242"/>
      <c r="C19" s="257"/>
      <c r="D19" s="528" t="s">
        <v>404</v>
      </c>
      <c r="E19" s="529"/>
      <c r="F19" s="529"/>
      <c r="G19" s="529"/>
      <c r="H19" s="529"/>
      <c r="I19" s="529"/>
      <c r="J19" s="529"/>
      <c r="K19" s="529"/>
      <c r="L19" s="529"/>
      <c r="M19" s="529"/>
      <c r="N19" s="529"/>
      <c r="O19" s="529"/>
      <c r="P19" s="529"/>
      <c r="Q19" s="529"/>
      <c r="R19" s="529"/>
      <c r="S19" s="529"/>
      <c r="T19" s="529"/>
      <c r="U19" s="529"/>
      <c r="V19" s="529"/>
      <c r="W19" s="529"/>
      <c r="X19" s="529"/>
      <c r="Y19" s="530"/>
      <c r="Z19" s="592" t="s">
        <v>405</v>
      </c>
      <c r="AA19" s="593"/>
      <c r="AB19" s="546">
        <v>5597725</v>
      </c>
      <c r="AC19" s="547"/>
      <c r="AD19" s="547"/>
      <c r="AE19" s="547"/>
      <c r="AF19" s="547"/>
      <c r="AG19" s="547"/>
      <c r="AH19" s="548"/>
      <c r="AI19" s="549" t="s">
        <v>406</v>
      </c>
      <c r="AJ19" s="550"/>
      <c r="AK19" s="550"/>
      <c r="AL19" s="550"/>
      <c r="AM19" s="550"/>
      <c r="AN19" s="550"/>
      <c r="AO19" s="550"/>
      <c r="AP19" s="550"/>
      <c r="AQ19" s="550"/>
      <c r="AR19" s="550"/>
      <c r="AS19" s="550"/>
      <c r="AT19" s="550"/>
      <c r="AU19" s="550"/>
      <c r="AV19" s="550"/>
      <c r="AW19" s="550"/>
      <c r="AX19" s="550"/>
      <c r="AY19" s="550"/>
      <c r="AZ19" s="550"/>
      <c r="BA19" s="550"/>
      <c r="BB19" s="550"/>
      <c r="BC19" s="550"/>
      <c r="BD19" s="550"/>
      <c r="BE19" s="550"/>
      <c r="BF19" s="550"/>
      <c r="BG19" s="550"/>
      <c r="BH19" s="551"/>
      <c r="BI19" s="531" t="s">
        <v>407</v>
      </c>
      <c r="BJ19" s="532"/>
      <c r="BK19" s="535">
        <v>256000</v>
      </c>
      <c r="BL19" s="536"/>
      <c r="BM19" s="536"/>
      <c r="BN19" s="536"/>
      <c r="BO19" s="536"/>
      <c r="BP19" s="536"/>
      <c r="BQ19" s="537"/>
      <c r="BR19" s="59"/>
      <c r="BS19" s="256"/>
    </row>
    <row r="20" spans="2:71" ht="36.75" customHeight="1" x14ac:dyDescent="0.25">
      <c r="C20" s="257"/>
      <c r="D20" s="589" t="s">
        <v>408</v>
      </c>
      <c r="E20" s="590"/>
      <c r="F20" s="590"/>
      <c r="G20" s="590"/>
      <c r="H20" s="590"/>
      <c r="I20" s="590"/>
      <c r="J20" s="590"/>
      <c r="K20" s="590"/>
      <c r="L20" s="590"/>
      <c r="M20" s="590"/>
      <c r="N20" s="590"/>
      <c r="O20" s="590"/>
      <c r="P20" s="590"/>
      <c r="Q20" s="590"/>
      <c r="R20" s="590"/>
      <c r="S20" s="590"/>
      <c r="T20" s="590"/>
      <c r="U20" s="590"/>
      <c r="V20" s="590"/>
      <c r="W20" s="590"/>
      <c r="X20" s="590"/>
      <c r="Y20" s="591"/>
      <c r="Z20" s="592" t="s">
        <v>409</v>
      </c>
      <c r="AA20" s="593"/>
      <c r="AB20" s="546">
        <v>34211542</v>
      </c>
      <c r="AC20" s="547"/>
      <c r="AD20" s="547"/>
      <c r="AE20" s="547"/>
      <c r="AF20" s="547"/>
      <c r="AG20" s="547"/>
      <c r="AH20" s="548"/>
      <c r="AI20" s="602"/>
      <c r="AJ20" s="603"/>
      <c r="AK20" s="603"/>
      <c r="AL20" s="603"/>
      <c r="AM20" s="603"/>
      <c r="AN20" s="603"/>
      <c r="AO20" s="603"/>
      <c r="AP20" s="603"/>
      <c r="AQ20" s="603"/>
      <c r="AR20" s="603"/>
      <c r="AS20" s="603"/>
      <c r="AT20" s="603"/>
      <c r="AU20" s="603"/>
      <c r="AV20" s="603"/>
      <c r="AW20" s="603"/>
      <c r="AX20" s="603"/>
      <c r="AY20" s="603"/>
      <c r="AZ20" s="603"/>
      <c r="BA20" s="603"/>
      <c r="BB20" s="603"/>
      <c r="BC20" s="603"/>
      <c r="BD20" s="603"/>
      <c r="BE20" s="603"/>
      <c r="BF20" s="603"/>
      <c r="BG20" s="603"/>
      <c r="BH20" s="604"/>
      <c r="BI20" s="605"/>
      <c r="BJ20" s="606"/>
      <c r="BK20" s="586"/>
      <c r="BL20" s="587"/>
      <c r="BM20" s="587"/>
      <c r="BN20" s="587"/>
      <c r="BO20" s="587"/>
      <c r="BP20" s="587"/>
      <c r="BQ20" s="588"/>
      <c r="BR20" s="59"/>
      <c r="BS20" s="256"/>
    </row>
    <row r="21" spans="2:71" ht="24" customHeight="1" x14ac:dyDescent="0.25">
      <c r="C21" s="257"/>
      <c r="D21" s="594" t="s">
        <v>410</v>
      </c>
      <c r="E21" s="595"/>
      <c r="F21" s="595"/>
      <c r="G21" s="595"/>
      <c r="H21" s="595"/>
      <c r="I21" s="595"/>
      <c r="J21" s="595"/>
      <c r="K21" s="595"/>
      <c r="L21" s="595"/>
      <c r="M21" s="595"/>
      <c r="N21" s="595"/>
      <c r="O21" s="595"/>
      <c r="P21" s="595"/>
      <c r="Q21" s="595"/>
      <c r="R21" s="595"/>
      <c r="S21" s="595"/>
      <c r="T21" s="595"/>
      <c r="U21" s="595"/>
      <c r="V21" s="595"/>
      <c r="W21" s="595"/>
      <c r="X21" s="595"/>
      <c r="Y21" s="595"/>
      <c r="Z21" s="262"/>
      <c r="AA21" s="262"/>
      <c r="AB21" s="527"/>
      <c r="AC21" s="527"/>
      <c r="AD21" s="527"/>
      <c r="AE21" s="527"/>
      <c r="AF21" s="527"/>
      <c r="AG21" s="527"/>
      <c r="AH21" s="263"/>
      <c r="AI21" s="552"/>
      <c r="AJ21" s="553"/>
      <c r="AK21" s="553"/>
      <c r="AL21" s="553"/>
      <c r="AM21" s="553"/>
      <c r="AN21" s="553"/>
      <c r="AO21" s="553"/>
      <c r="AP21" s="553"/>
      <c r="AQ21" s="553"/>
      <c r="AR21" s="553"/>
      <c r="AS21" s="553"/>
      <c r="AT21" s="553"/>
      <c r="AU21" s="553"/>
      <c r="AV21" s="553"/>
      <c r="AW21" s="553"/>
      <c r="AX21" s="553"/>
      <c r="AY21" s="553"/>
      <c r="AZ21" s="553"/>
      <c r="BA21" s="553"/>
      <c r="BB21" s="553"/>
      <c r="BC21" s="553"/>
      <c r="BD21" s="553"/>
      <c r="BE21" s="553"/>
      <c r="BF21" s="553"/>
      <c r="BG21" s="553"/>
      <c r="BH21" s="554"/>
      <c r="BI21" s="533"/>
      <c r="BJ21" s="534"/>
      <c r="BK21" s="538"/>
      <c r="BL21" s="539"/>
      <c r="BM21" s="539"/>
      <c r="BN21" s="539"/>
      <c r="BO21" s="539"/>
      <c r="BP21" s="539"/>
      <c r="BQ21" s="540"/>
      <c r="BR21" s="59"/>
      <c r="BS21" s="256"/>
    </row>
    <row r="22" spans="2:71" ht="24" customHeight="1" x14ac:dyDescent="0.25">
      <c r="C22" s="257"/>
      <c r="D22" s="541" t="s">
        <v>411</v>
      </c>
      <c r="E22" s="542"/>
      <c r="F22" s="542"/>
      <c r="G22" s="542"/>
      <c r="H22" s="542"/>
      <c r="I22" s="542"/>
      <c r="J22" s="542"/>
      <c r="K22" s="542"/>
      <c r="L22" s="542"/>
      <c r="M22" s="542"/>
      <c r="N22" s="542"/>
      <c r="O22" s="542"/>
      <c r="P22" s="542"/>
      <c r="Q22" s="542"/>
      <c r="R22" s="542"/>
      <c r="S22" s="542"/>
      <c r="T22" s="542"/>
      <c r="U22" s="542"/>
      <c r="V22" s="542"/>
      <c r="W22" s="542"/>
      <c r="X22" s="542"/>
      <c r="Y22" s="543"/>
      <c r="Z22" s="544" t="s">
        <v>412</v>
      </c>
      <c r="AA22" s="545"/>
      <c r="AB22" s="546">
        <v>12405</v>
      </c>
      <c r="AC22" s="547"/>
      <c r="AD22" s="547"/>
      <c r="AE22" s="547"/>
      <c r="AF22" s="547"/>
      <c r="AG22" s="547"/>
      <c r="AH22" s="548"/>
      <c r="AI22" s="549" t="s">
        <v>413</v>
      </c>
      <c r="AJ22" s="550"/>
      <c r="AK22" s="550"/>
      <c r="AL22" s="550"/>
      <c r="AM22" s="550"/>
      <c r="AN22" s="550"/>
      <c r="AO22" s="550"/>
      <c r="AP22" s="550"/>
      <c r="AQ22" s="550"/>
      <c r="AR22" s="550"/>
      <c r="AS22" s="550"/>
      <c r="AT22" s="550"/>
      <c r="AU22" s="550"/>
      <c r="AV22" s="550"/>
      <c r="AW22" s="550"/>
      <c r="AX22" s="550"/>
      <c r="AY22" s="550"/>
      <c r="AZ22" s="550"/>
      <c r="BA22" s="550"/>
      <c r="BB22" s="550"/>
      <c r="BC22" s="550"/>
      <c r="BD22" s="550"/>
      <c r="BE22" s="550"/>
      <c r="BF22" s="550"/>
      <c r="BG22" s="550"/>
      <c r="BH22" s="551"/>
      <c r="BI22" s="531" t="s">
        <v>414</v>
      </c>
      <c r="BJ22" s="532"/>
      <c r="BK22" s="535">
        <v>5574076</v>
      </c>
      <c r="BL22" s="536"/>
      <c r="BM22" s="536"/>
      <c r="BN22" s="536"/>
      <c r="BO22" s="536"/>
      <c r="BP22" s="536"/>
      <c r="BQ22" s="537"/>
      <c r="BR22" s="59"/>
      <c r="BS22" s="256"/>
    </row>
    <row r="23" spans="2:71" ht="26.25" customHeight="1" x14ac:dyDescent="0.25">
      <c r="C23" s="257"/>
      <c r="D23" s="555" t="s">
        <v>415</v>
      </c>
      <c r="E23" s="556"/>
      <c r="F23" s="556"/>
      <c r="G23" s="556"/>
      <c r="H23" s="556"/>
      <c r="I23" s="556"/>
      <c r="J23" s="556"/>
      <c r="K23" s="556"/>
      <c r="L23" s="556"/>
      <c r="M23" s="556"/>
      <c r="N23" s="556"/>
      <c r="O23" s="556"/>
      <c r="P23" s="556"/>
      <c r="Q23" s="556"/>
      <c r="R23" s="556"/>
      <c r="S23" s="556"/>
      <c r="T23" s="556"/>
      <c r="U23" s="556"/>
      <c r="V23" s="556"/>
      <c r="W23" s="556"/>
      <c r="X23" s="556"/>
      <c r="Y23" s="557"/>
      <c r="Z23" s="544" t="s">
        <v>416</v>
      </c>
      <c r="AA23" s="545"/>
      <c r="AB23" s="546">
        <v>0</v>
      </c>
      <c r="AC23" s="547"/>
      <c r="AD23" s="547"/>
      <c r="AE23" s="547"/>
      <c r="AF23" s="547"/>
      <c r="AG23" s="547"/>
      <c r="AH23" s="548"/>
      <c r="AI23" s="552"/>
      <c r="AJ23" s="553"/>
      <c r="AK23" s="553"/>
      <c r="AL23" s="553"/>
      <c r="AM23" s="553"/>
      <c r="AN23" s="553"/>
      <c r="AO23" s="553"/>
      <c r="AP23" s="553"/>
      <c r="AQ23" s="553"/>
      <c r="AR23" s="553"/>
      <c r="AS23" s="553"/>
      <c r="AT23" s="553"/>
      <c r="AU23" s="553"/>
      <c r="AV23" s="553"/>
      <c r="AW23" s="553"/>
      <c r="AX23" s="553"/>
      <c r="AY23" s="553"/>
      <c r="AZ23" s="553"/>
      <c r="BA23" s="553"/>
      <c r="BB23" s="553"/>
      <c r="BC23" s="553"/>
      <c r="BD23" s="553"/>
      <c r="BE23" s="553"/>
      <c r="BF23" s="553"/>
      <c r="BG23" s="553"/>
      <c r="BH23" s="554"/>
      <c r="BI23" s="533"/>
      <c r="BJ23" s="534"/>
      <c r="BK23" s="538"/>
      <c r="BL23" s="539"/>
      <c r="BM23" s="539"/>
      <c r="BN23" s="539"/>
      <c r="BO23" s="539"/>
      <c r="BP23" s="539"/>
      <c r="BQ23" s="540"/>
      <c r="BR23" s="59"/>
      <c r="BS23" s="256"/>
    </row>
    <row r="24" spans="2:71" ht="57.75" customHeight="1" x14ac:dyDescent="0.25">
      <c r="C24" s="257"/>
      <c r="D24" s="555" t="s">
        <v>417</v>
      </c>
      <c r="E24" s="556"/>
      <c r="F24" s="556"/>
      <c r="G24" s="556"/>
      <c r="H24" s="556"/>
      <c r="I24" s="556"/>
      <c r="J24" s="556"/>
      <c r="K24" s="556"/>
      <c r="L24" s="556"/>
      <c r="M24" s="556"/>
      <c r="N24" s="556"/>
      <c r="O24" s="556"/>
      <c r="P24" s="556"/>
      <c r="Q24" s="556"/>
      <c r="R24" s="556"/>
      <c r="S24" s="556"/>
      <c r="T24" s="556"/>
      <c r="U24" s="556"/>
      <c r="V24" s="556"/>
      <c r="W24" s="556"/>
      <c r="X24" s="556"/>
      <c r="Y24" s="557"/>
      <c r="Z24" s="544" t="s">
        <v>418</v>
      </c>
      <c r="AA24" s="545"/>
      <c r="AB24" s="546">
        <v>25501280</v>
      </c>
      <c r="AC24" s="547"/>
      <c r="AD24" s="547"/>
      <c r="AE24" s="547"/>
      <c r="AF24" s="547"/>
      <c r="AG24" s="547"/>
      <c r="AH24" s="548"/>
      <c r="AI24" s="549" t="s">
        <v>419</v>
      </c>
      <c r="AJ24" s="550"/>
      <c r="AK24" s="550"/>
      <c r="AL24" s="550"/>
      <c r="AM24" s="550"/>
      <c r="AN24" s="550"/>
      <c r="AO24" s="550"/>
      <c r="AP24" s="550"/>
      <c r="AQ24" s="550"/>
      <c r="AR24" s="550"/>
      <c r="AS24" s="550"/>
      <c r="AT24" s="550"/>
      <c r="AU24" s="550"/>
      <c r="AV24" s="550"/>
      <c r="AW24" s="550"/>
      <c r="AX24" s="550"/>
      <c r="AY24" s="550"/>
      <c r="AZ24" s="550"/>
      <c r="BA24" s="550"/>
      <c r="BB24" s="550"/>
      <c r="BC24" s="550"/>
      <c r="BD24" s="550"/>
      <c r="BE24" s="550"/>
      <c r="BF24" s="550"/>
      <c r="BG24" s="550"/>
      <c r="BH24" s="551"/>
      <c r="BI24" s="531" t="s">
        <v>420</v>
      </c>
      <c r="BJ24" s="532"/>
      <c r="BK24" s="535">
        <v>660</v>
      </c>
      <c r="BL24" s="536"/>
      <c r="BM24" s="536"/>
      <c r="BN24" s="536"/>
      <c r="BO24" s="536"/>
      <c r="BP24" s="536"/>
      <c r="BQ24" s="537"/>
      <c r="BR24" s="59"/>
      <c r="BS24" s="256"/>
    </row>
    <row r="25" spans="2:71" ht="30.75" customHeight="1" x14ac:dyDescent="0.25">
      <c r="C25" s="257"/>
      <c r="D25" s="622" t="s">
        <v>421</v>
      </c>
      <c r="E25" s="623"/>
      <c r="F25" s="623"/>
      <c r="G25" s="623"/>
      <c r="H25" s="623"/>
      <c r="I25" s="623"/>
      <c r="J25" s="623"/>
      <c r="K25" s="623"/>
      <c r="L25" s="623"/>
      <c r="M25" s="623"/>
      <c r="N25" s="623"/>
      <c r="O25" s="623"/>
      <c r="P25" s="623"/>
      <c r="Q25" s="623"/>
      <c r="R25" s="623"/>
      <c r="S25" s="623"/>
      <c r="T25" s="623"/>
      <c r="U25" s="623"/>
      <c r="V25" s="623"/>
      <c r="W25" s="623"/>
      <c r="X25" s="623"/>
      <c r="Y25" s="624"/>
      <c r="Z25" s="544" t="s">
        <v>422</v>
      </c>
      <c r="AA25" s="545"/>
      <c r="AB25" s="546">
        <v>4654724</v>
      </c>
      <c r="AC25" s="547"/>
      <c r="AD25" s="547"/>
      <c r="AE25" s="547"/>
      <c r="AF25" s="547"/>
      <c r="AG25" s="547"/>
      <c r="AH25" s="548"/>
      <c r="AI25" s="552"/>
      <c r="AJ25" s="553"/>
      <c r="AK25" s="553"/>
      <c r="AL25" s="553"/>
      <c r="AM25" s="553"/>
      <c r="AN25" s="553"/>
      <c r="AO25" s="553"/>
      <c r="AP25" s="553"/>
      <c r="AQ25" s="553"/>
      <c r="AR25" s="553"/>
      <c r="AS25" s="553"/>
      <c r="AT25" s="553"/>
      <c r="AU25" s="553"/>
      <c r="AV25" s="553"/>
      <c r="AW25" s="553"/>
      <c r="AX25" s="553"/>
      <c r="AY25" s="553"/>
      <c r="AZ25" s="553"/>
      <c r="BA25" s="553"/>
      <c r="BB25" s="553"/>
      <c r="BC25" s="553"/>
      <c r="BD25" s="553"/>
      <c r="BE25" s="553"/>
      <c r="BF25" s="553"/>
      <c r="BG25" s="553"/>
      <c r="BH25" s="554"/>
      <c r="BI25" s="533"/>
      <c r="BJ25" s="534"/>
      <c r="BK25" s="538"/>
      <c r="BL25" s="539"/>
      <c r="BM25" s="539"/>
      <c r="BN25" s="539"/>
      <c r="BO25" s="539"/>
      <c r="BP25" s="539"/>
      <c r="BQ25" s="540"/>
      <c r="BR25" s="59"/>
      <c r="BS25" s="256"/>
    </row>
    <row r="26" spans="2:71" ht="15.75" customHeight="1" x14ac:dyDescent="0.25">
      <c r="C26" s="257"/>
      <c r="D26" s="580" t="s">
        <v>423</v>
      </c>
      <c r="E26" s="581"/>
      <c r="F26" s="581"/>
      <c r="G26" s="581"/>
      <c r="H26" s="581"/>
      <c r="I26" s="581"/>
      <c r="J26" s="581"/>
      <c r="K26" s="581"/>
      <c r="L26" s="581"/>
      <c r="M26" s="581"/>
      <c r="N26" s="581"/>
      <c r="O26" s="581"/>
      <c r="P26" s="581"/>
      <c r="Q26" s="581"/>
      <c r="R26" s="581"/>
      <c r="S26" s="581"/>
      <c r="T26" s="581"/>
      <c r="U26" s="581"/>
      <c r="V26" s="581"/>
      <c r="W26" s="581"/>
      <c r="X26" s="581"/>
      <c r="Y26" s="582"/>
      <c r="Z26" s="610" t="s">
        <v>424</v>
      </c>
      <c r="AA26" s="611"/>
      <c r="AB26" s="521">
        <v>64379951</v>
      </c>
      <c r="AC26" s="522"/>
      <c r="AD26" s="522"/>
      <c r="AE26" s="522"/>
      <c r="AF26" s="522"/>
      <c r="AG26" s="522"/>
      <c r="AH26" s="523"/>
      <c r="AI26" s="580" t="s">
        <v>425</v>
      </c>
      <c r="AJ26" s="581"/>
      <c r="AK26" s="581"/>
      <c r="AL26" s="581"/>
      <c r="AM26" s="581"/>
      <c r="AN26" s="581"/>
      <c r="AO26" s="581"/>
      <c r="AP26" s="581"/>
      <c r="AQ26" s="581"/>
      <c r="AR26" s="581"/>
      <c r="AS26" s="581"/>
      <c r="AT26" s="581"/>
      <c r="AU26" s="581"/>
      <c r="AV26" s="581"/>
      <c r="AW26" s="581"/>
      <c r="AX26" s="581"/>
      <c r="AY26" s="581"/>
      <c r="AZ26" s="581"/>
      <c r="BA26" s="581"/>
      <c r="BB26" s="581"/>
      <c r="BC26" s="581"/>
      <c r="BD26" s="581"/>
      <c r="BE26" s="581"/>
      <c r="BF26" s="581"/>
      <c r="BG26" s="581"/>
      <c r="BH26" s="582"/>
      <c r="BI26" s="610" t="s">
        <v>426</v>
      </c>
      <c r="BJ26" s="611"/>
      <c r="BK26" s="535">
        <v>5830736</v>
      </c>
      <c r="BL26" s="536"/>
      <c r="BM26" s="536"/>
      <c r="BN26" s="536"/>
      <c r="BO26" s="536"/>
      <c r="BP26" s="536"/>
      <c r="BQ26" s="537"/>
      <c r="BR26" s="59"/>
      <c r="BS26" s="256"/>
    </row>
    <row r="27" spans="2:71" ht="15.75" customHeight="1" x14ac:dyDescent="0.25">
      <c r="C27" s="257"/>
      <c r="D27" s="607"/>
      <c r="E27" s="608"/>
      <c r="F27" s="608"/>
      <c r="G27" s="608"/>
      <c r="H27" s="608"/>
      <c r="I27" s="608"/>
      <c r="J27" s="608"/>
      <c r="K27" s="608"/>
      <c r="L27" s="608"/>
      <c r="M27" s="608"/>
      <c r="N27" s="608"/>
      <c r="O27" s="608"/>
      <c r="P27" s="608"/>
      <c r="Q27" s="608"/>
      <c r="R27" s="608"/>
      <c r="S27" s="608"/>
      <c r="T27" s="608"/>
      <c r="U27" s="608"/>
      <c r="V27" s="608"/>
      <c r="W27" s="608"/>
      <c r="X27" s="608"/>
      <c r="Y27" s="609"/>
      <c r="Z27" s="612"/>
      <c r="AA27" s="613"/>
      <c r="AB27" s="625"/>
      <c r="AC27" s="626"/>
      <c r="AD27" s="626"/>
      <c r="AE27" s="626"/>
      <c r="AF27" s="626"/>
      <c r="AG27" s="626"/>
      <c r="AH27" s="627"/>
      <c r="AI27" s="607"/>
      <c r="AJ27" s="608"/>
      <c r="AK27" s="608"/>
      <c r="AL27" s="608"/>
      <c r="AM27" s="608"/>
      <c r="AN27" s="608"/>
      <c r="AO27" s="608"/>
      <c r="AP27" s="608"/>
      <c r="AQ27" s="608"/>
      <c r="AR27" s="608"/>
      <c r="AS27" s="608"/>
      <c r="AT27" s="608"/>
      <c r="AU27" s="608"/>
      <c r="AV27" s="608"/>
      <c r="AW27" s="608"/>
      <c r="AX27" s="608"/>
      <c r="AY27" s="608"/>
      <c r="AZ27" s="608"/>
      <c r="BA27" s="608"/>
      <c r="BB27" s="608"/>
      <c r="BC27" s="608"/>
      <c r="BD27" s="608"/>
      <c r="BE27" s="608"/>
      <c r="BF27" s="608"/>
      <c r="BG27" s="608"/>
      <c r="BH27" s="609"/>
      <c r="BI27" s="612"/>
      <c r="BJ27" s="613"/>
      <c r="BK27" s="586"/>
      <c r="BL27" s="587"/>
      <c r="BM27" s="587"/>
      <c r="BN27" s="587"/>
      <c r="BO27" s="587"/>
      <c r="BP27" s="587"/>
      <c r="BQ27" s="588"/>
      <c r="BR27" s="59"/>
      <c r="BS27" s="256"/>
    </row>
    <row r="28" spans="2:71" ht="15.75" customHeight="1" x14ac:dyDescent="0.25">
      <c r="C28" s="257"/>
      <c r="D28" s="583"/>
      <c r="E28" s="584"/>
      <c r="F28" s="584"/>
      <c r="G28" s="584"/>
      <c r="H28" s="584"/>
      <c r="I28" s="584"/>
      <c r="J28" s="584"/>
      <c r="K28" s="584"/>
      <c r="L28" s="584"/>
      <c r="M28" s="584"/>
      <c r="N28" s="584"/>
      <c r="O28" s="584"/>
      <c r="P28" s="584"/>
      <c r="Q28" s="584"/>
      <c r="R28" s="584"/>
      <c r="S28" s="584"/>
      <c r="T28" s="584"/>
      <c r="U28" s="584"/>
      <c r="V28" s="584"/>
      <c r="W28" s="584"/>
      <c r="X28" s="584"/>
      <c r="Y28" s="585"/>
      <c r="Z28" s="614"/>
      <c r="AA28" s="615"/>
      <c r="AB28" s="524"/>
      <c r="AC28" s="525"/>
      <c r="AD28" s="525"/>
      <c r="AE28" s="525"/>
      <c r="AF28" s="525"/>
      <c r="AG28" s="525"/>
      <c r="AH28" s="526"/>
      <c r="AI28" s="583"/>
      <c r="AJ28" s="584"/>
      <c r="AK28" s="584"/>
      <c r="AL28" s="584"/>
      <c r="AM28" s="584"/>
      <c r="AN28" s="584"/>
      <c r="AO28" s="584"/>
      <c r="AP28" s="584"/>
      <c r="AQ28" s="584"/>
      <c r="AR28" s="584"/>
      <c r="AS28" s="584"/>
      <c r="AT28" s="584"/>
      <c r="AU28" s="584"/>
      <c r="AV28" s="584"/>
      <c r="AW28" s="584"/>
      <c r="AX28" s="584"/>
      <c r="AY28" s="584"/>
      <c r="AZ28" s="584"/>
      <c r="BA28" s="584"/>
      <c r="BB28" s="584"/>
      <c r="BC28" s="584"/>
      <c r="BD28" s="584"/>
      <c r="BE28" s="584"/>
      <c r="BF28" s="584"/>
      <c r="BG28" s="584"/>
      <c r="BH28" s="585"/>
      <c r="BI28" s="614"/>
      <c r="BJ28" s="615"/>
      <c r="BK28" s="538"/>
      <c r="BL28" s="539"/>
      <c r="BM28" s="539"/>
      <c r="BN28" s="539"/>
      <c r="BO28" s="539"/>
      <c r="BP28" s="539"/>
      <c r="BQ28" s="540"/>
      <c r="BR28" s="59"/>
      <c r="BS28" s="256"/>
    </row>
    <row r="29" spans="2:71" x14ac:dyDescent="0.25">
      <c r="C29" s="257"/>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256"/>
    </row>
    <row r="30" spans="2:71" ht="15.75" customHeight="1" x14ac:dyDescent="0.25">
      <c r="B30" s="242"/>
      <c r="C30" s="257"/>
      <c r="D30" s="616" t="s">
        <v>427</v>
      </c>
      <c r="E30" s="617"/>
      <c r="F30" s="617"/>
      <c r="G30" s="617"/>
      <c r="H30" s="617"/>
      <c r="I30" s="617"/>
      <c r="J30" s="617"/>
      <c r="K30" s="617"/>
      <c r="L30" s="617"/>
      <c r="M30" s="617"/>
      <c r="N30" s="617"/>
      <c r="O30" s="617"/>
      <c r="P30" s="617"/>
      <c r="Q30" s="617"/>
      <c r="R30" s="617"/>
      <c r="S30" s="617"/>
      <c r="T30" s="617"/>
      <c r="U30" s="617"/>
      <c r="V30" s="617"/>
      <c r="W30" s="617"/>
      <c r="X30" s="617"/>
      <c r="Y30" s="618"/>
      <c r="Z30" s="592" t="s">
        <v>428</v>
      </c>
      <c r="AA30" s="593"/>
      <c r="AB30" s="619">
        <v>70210687</v>
      </c>
      <c r="AC30" s="620"/>
      <c r="AD30" s="620"/>
      <c r="AE30" s="620"/>
      <c r="AF30" s="620"/>
      <c r="AG30" s="620"/>
      <c r="AH30" s="620"/>
      <c r="AI30" s="620"/>
      <c r="AJ30" s="620"/>
      <c r="AK30" s="620"/>
      <c r="AL30" s="620"/>
      <c r="AM30" s="620"/>
      <c r="AN30" s="620"/>
      <c r="AO30" s="621"/>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256"/>
    </row>
    <row r="31" spans="2:71" ht="15.75" thickBot="1" x14ac:dyDescent="0.3">
      <c r="B31" s="242"/>
      <c r="C31" s="264"/>
      <c r="D31" s="265"/>
      <c r="E31" s="265"/>
      <c r="F31" s="265"/>
      <c r="G31" s="265"/>
      <c r="H31" s="265"/>
      <c r="I31" s="265"/>
      <c r="J31" s="265"/>
      <c r="K31" s="265"/>
      <c r="L31" s="265"/>
      <c r="M31" s="265"/>
      <c r="N31" s="265"/>
      <c r="O31" s="265"/>
      <c r="P31" s="265"/>
      <c r="Q31" s="265"/>
      <c r="R31" s="265"/>
      <c r="S31" s="265"/>
      <c r="T31" s="265"/>
      <c r="U31" s="265"/>
      <c r="V31" s="265"/>
      <c r="W31" s="265"/>
      <c r="X31" s="265"/>
      <c r="Y31" s="265"/>
      <c r="Z31" s="266"/>
      <c r="AA31" s="266"/>
      <c r="AB31" s="266"/>
      <c r="AC31" s="266"/>
      <c r="AD31" s="267"/>
      <c r="AE31" s="267"/>
      <c r="AF31" s="268"/>
      <c r="AG31" s="268"/>
      <c r="AH31" s="268"/>
      <c r="AI31" s="268"/>
      <c r="AJ31" s="269"/>
      <c r="AK31" s="268"/>
      <c r="AL31" s="268"/>
      <c r="AM31" s="268"/>
      <c r="AN31" s="268"/>
      <c r="AO31" s="270"/>
      <c r="AP31" s="270"/>
      <c r="AQ31" s="270"/>
      <c r="AR31" s="270"/>
      <c r="AS31" s="270"/>
      <c r="AT31" s="270"/>
      <c r="AU31" s="270"/>
      <c r="AV31" s="270"/>
      <c r="AW31" s="270"/>
      <c r="AX31" s="270"/>
      <c r="AY31" s="270"/>
      <c r="AZ31" s="270"/>
      <c r="BA31" s="270"/>
      <c r="BB31" s="270"/>
      <c r="BC31" s="270"/>
      <c r="BD31" s="270"/>
      <c r="BE31" s="270"/>
      <c r="BF31" s="270"/>
      <c r="BG31" s="270"/>
      <c r="BH31" s="270"/>
      <c r="BI31" s="270"/>
      <c r="BJ31" s="270"/>
      <c r="BK31" s="270"/>
      <c r="BL31" s="270"/>
      <c r="BM31" s="270"/>
      <c r="BN31" s="270"/>
      <c r="BO31" s="270"/>
      <c r="BP31" s="270"/>
      <c r="BQ31" s="270"/>
      <c r="BR31" s="270"/>
      <c r="BS31" s="271"/>
    </row>
    <row r="32" spans="2:71" x14ac:dyDescent="0.25">
      <c r="B32" s="242"/>
      <c r="C32" s="33"/>
      <c r="D32" s="272"/>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33"/>
      <c r="BB32" s="59"/>
      <c r="BC32" s="59"/>
      <c r="BD32" s="59"/>
      <c r="BE32" s="59"/>
      <c r="BF32" s="59"/>
      <c r="BG32" s="59"/>
      <c r="BH32" s="59"/>
      <c r="BI32" s="59"/>
      <c r="BJ32" s="59"/>
      <c r="BK32" s="59"/>
      <c r="BL32" s="59"/>
      <c r="BM32" s="59"/>
      <c r="BN32" s="59"/>
      <c r="BO32" s="59"/>
      <c r="BP32" s="59"/>
      <c r="BQ32" s="59"/>
      <c r="BR32" s="59"/>
      <c r="BS32" s="59"/>
    </row>
    <row r="33" spans="2:71" x14ac:dyDescent="0.25">
      <c r="B33" s="242"/>
      <c r="C33" s="33"/>
      <c r="D33" s="272"/>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33"/>
      <c r="BB33" s="59"/>
      <c r="BC33" s="59"/>
      <c r="BD33" s="59"/>
      <c r="BE33" s="59"/>
      <c r="BF33" s="59"/>
      <c r="BG33" s="59"/>
      <c r="BH33" s="59"/>
      <c r="BI33" s="59"/>
      <c r="BJ33" s="59"/>
      <c r="BK33" s="59"/>
      <c r="BL33" s="59"/>
      <c r="BM33" s="59"/>
      <c r="BN33" s="59"/>
      <c r="BO33" s="59"/>
      <c r="BP33" s="59"/>
      <c r="BQ33" s="59"/>
      <c r="BR33" s="59"/>
      <c r="BS33" s="59"/>
    </row>
    <row r="34" spans="2:71" ht="15.75" thickBot="1" x14ac:dyDescent="0.3">
      <c r="B34" s="242"/>
      <c r="C34" s="33"/>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3"/>
      <c r="BB34" s="272"/>
      <c r="BC34" s="272"/>
      <c r="BD34" s="272"/>
      <c r="BE34" s="272"/>
      <c r="BF34" s="272"/>
      <c r="BG34" s="272"/>
      <c r="BH34" s="272"/>
      <c r="BI34" s="272"/>
      <c r="BJ34" s="272"/>
      <c r="BK34" s="272"/>
      <c r="BL34" s="272"/>
      <c r="BM34" s="272"/>
      <c r="BN34" s="272"/>
      <c r="BO34" s="272"/>
      <c r="BP34" s="272"/>
      <c r="BQ34" s="272"/>
      <c r="BR34" s="59"/>
      <c r="BS34" s="59"/>
    </row>
    <row r="35" spans="2:71" x14ac:dyDescent="0.25">
      <c r="B35" s="242"/>
      <c r="C35" s="274"/>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6"/>
      <c r="BB35" s="275"/>
      <c r="BC35" s="275"/>
      <c r="BD35" s="275"/>
      <c r="BE35" s="275"/>
      <c r="BF35" s="275"/>
      <c r="BG35" s="275"/>
      <c r="BH35" s="275"/>
      <c r="BI35" s="275"/>
      <c r="BJ35" s="275"/>
      <c r="BK35" s="275"/>
      <c r="BL35" s="275"/>
      <c r="BM35" s="275"/>
      <c r="BN35" s="275"/>
      <c r="BO35" s="275"/>
      <c r="BP35" s="275"/>
      <c r="BQ35" s="275"/>
      <c r="BR35" s="254"/>
      <c r="BS35" s="59"/>
    </row>
    <row r="36" spans="2:71" ht="15" customHeight="1" x14ac:dyDescent="0.25">
      <c r="B36" s="242"/>
      <c r="C36" s="257"/>
      <c r="D36" s="558" t="s">
        <v>429</v>
      </c>
      <c r="E36" s="559"/>
      <c r="F36" s="559"/>
      <c r="G36" s="559"/>
      <c r="H36" s="559"/>
      <c r="I36" s="559"/>
      <c r="J36" s="559"/>
      <c r="K36" s="559"/>
      <c r="L36" s="559"/>
      <c r="M36" s="559"/>
      <c r="N36" s="559"/>
      <c r="O36" s="559"/>
      <c r="P36" s="559"/>
      <c r="Q36" s="559"/>
      <c r="R36" s="559"/>
      <c r="S36" s="559"/>
      <c r="T36" s="559"/>
      <c r="U36" s="559"/>
      <c r="V36" s="559"/>
      <c r="W36" s="559"/>
      <c r="X36" s="559"/>
      <c r="Y36" s="559"/>
      <c r="Z36" s="559"/>
      <c r="AA36" s="559"/>
      <c r="AB36" s="559"/>
      <c r="AC36" s="559"/>
      <c r="AD36" s="559"/>
      <c r="AE36" s="559"/>
      <c r="AF36" s="559"/>
      <c r="AG36" s="559"/>
      <c r="AH36" s="559"/>
      <c r="AI36" s="559"/>
      <c r="AJ36" s="559"/>
      <c r="AK36" s="559"/>
      <c r="AL36" s="559"/>
      <c r="AM36" s="559"/>
      <c r="AN36" s="559"/>
      <c r="AO36" s="559"/>
      <c r="AP36" s="559"/>
      <c r="AQ36" s="559"/>
      <c r="AR36" s="559"/>
      <c r="AS36" s="559"/>
      <c r="AT36" s="559"/>
      <c r="AU36" s="559"/>
      <c r="AV36" s="559"/>
      <c r="AW36" s="559"/>
      <c r="AX36" s="559"/>
      <c r="AY36" s="559"/>
      <c r="AZ36" s="559"/>
      <c r="BA36" s="559"/>
      <c r="BB36" s="559"/>
      <c r="BC36" s="559"/>
      <c r="BD36" s="559"/>
      <c r="BE36" s="559"/>
      <c r="BF36" s="559"/>
      <c r="BG36" s="559"/>
      <c r="BH36" s="559"/>
      <c r="BI36" s="559"/>
      <c r="BJ36" s="559"/>
      <c r="BK36" s="559"/>
      <c r="BL36" s="559"/>
      <c r="BM36" s="559"/>
      <c r="BN36" s="559"/>
      <c r="BO36" s="559"/>
      <c r="BP36" s="559"/>
      <c r="BQ36" s="560"/>
      <c r="BR36" s="256"/>
      <c r="BS36" s="59"/>
    </row>
    <row r="37" spans="2:71" x14ac:dyDescent="0.25">
      <c r="B37" s="242"/>
      <c r="C37" s="257"/>
      <c r="D37" s="59"/>
      <c r="E37" s="59"/>
      <c r="F37" s="250"/>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33"/>
      <c r="BB37" s="59"/>
      <c r="BC37" s="59"/>
      <c r="BD37" s="59"/>
      <c r="BE37" s="59"/>
      <c r="BF37" s="59"/>
      <c r="BG37" s="59"/>
      <c r="BH37" s="59"/>
      <c r="BI37" s="59"/>
      <c r="BJ37" s="59"/>
      <c r="BK37" s="59"/>
      <c r="BL37" s="59"/>
      <c r="BM37" s="59"/>
      <c r="BN37" s="59"/>
      <c r="BO37" s="59"/>
      <c r="BP37" s="59"/>
      <c r="BQ37" s="59"/>
      <c r="BR37" s="256"/>
      <c r="BS37" s="59"/>
    </row>
    <row r="38" spans="2:71" x14ac:dyDescent="0.25">
      <c r="B38" s="242"/>
      <c r="C38" s="277"/>
      <c r="D38" s="278" t="s">
        <v>430</v>
      </c>
      <c r="E38" s="59"/>
      <c r="F38" s="59"/>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59"/>
      <c r="BF38" s="59"/>
      <c r="BG38" s="59"/>
      <c r="BH38" s="59"/>
      <c r="BI38" s="59"/>
      <c r="BJ38" s="59"/>
      <c r="BK38" s="59"/>
      <c r="BL38" s="59"/>
      <c r="BM38" s="59"/>
      <c r="BN38" s="59"/>
      <c r="BO38" s="59"/>
      <c r="BP38" s="59"/>
      <c r="BQ38" s="59"/>
      <c r="BR38" s="256"/>
      <c r="BS38" s="59"/>
    </row>
    <row r="39" spans="2:71" x14ac:dyDescent="0.25">
      <c r="B39" s="242"/>
      <c r="C39" s="257"/>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59"/>
      <c r="AQ39" s="59"/>
      <c r="AR39" s="59"/>
      <c r="AS39" s="59"/>
      <c r="AT39" s="59"/>
      <c r="AU39" s="59"/>
      <c r="AV39" s="59"/>
      <c r="AW39" s="59"/>
      <c r="AX39" s="59"/>
      <c r="AY39" s="59"/>
      <c r="AZ39" s="59"/>
      <c r="BA39" s="59"/>
      <c r="BB39" s="59"/>
      <c r="BC39" s="59"/>
      <c r="BD39" s="59"/>
      <c r="BE39" s="59"/>
      <c r="BF39" s="59"/>
      <c r="BG39" s="59"/>
      <c r="BH39" s="59"/>
      <c r="BI39" s="59"/>
      <c r="BJ39" s="652" t="s">
        <v>431</v>
      </c>
      <c r="BK39" s="653"/>
      <c r="BL39" s="653"/>
      <c r="BM39" s="653"/>
      <c r="BN39" s="653"/>
      <c r="BO39" s="654"/>
      <c r="BP39" s="59"/>
      <c r="BQ39" s="59"/>
      <c r="BR39" s="256"/>
      <c r="BS39" s="59"/>
    </row>
    <row r="40" spans="2:71" ht="15" customHeight="1" x14ac:dyDescent="0.25">
      <c r="B40" s="242"/>
      <c r="C40" s="257"/>
      <c r="D40" s="628" t="s">
        <v>432</v>
      </c>
      <c r="E40" s="629"/>
      <c r="F40" s="629"/>
      <c r="G40" s="629"/>
      <c r="H40" s="629"/>
      <c r="I40" s="629"/>
      <c r="J40" s="629"/>
      <c r="K40" s="629"/>
      <c r="L40" s="629"/>
      <c r="M40" s="629"/>
      <c r="N40" s="629"/>
      <c r="O40" s="629"/>
      <c r="P40" s="629"/>
      <c r="Q40" s="629"/>
      <c r="R40" s="629"/>
      <c r="S40" s="629"/>
      <c r="T40" s="629"/>
      <c r="U40" s="629"/>
      <c r="V40" s="629"/>
      <c r="W40" s="629"/>
      <c r="X40" s="629"/>
      <c r="Y40" s="629"/>
      <c r="Z40" s="629"/>
      <c r="AA40" s="629"/>
      <c r="AB40" s="629"/>
      <c r="AC40" s="629"/>
      <c r="AD40" s="629"/>
      <c r="AE40" s="629"/>
      <c r="AF40" s="629"/>
      <c r="AG40" s="629"/>
      <c r="AH40" s="629"/>
      <c r="AI40" s="629"/>
      <c r="AJ40" s="629"/>
      <c r="AK40" s="629"/>
      <c r="AL40" s="629"/>
      <c r="AM40" s="629"/>
      <c r="AN40" s="629"/>
      <c r="AO40" s="629"/>
      <c r="AP40" s="629"/>
      <c r="AQ40" s="629"/>
      <c r="AR40" s="629"/>
      <c r="AS40" s="629"/>
      <c r="AT40" s="629"/>
      <c r="AU40" s="629"/>
      <c r="AV40" s="629"/>
      <c r="AW40" s="629"/>
      <c r="AX40" s="629"/>
      <c r="AY40" s="629"/>
      <c r="AZ40" s="629"/>
      <c r="BA40" s="629"/>
      <c r="BB40" s="629"/>
      <c r="BC40" s="629"/>
      <c r="BD40" s="629"/>
      <c r="BE40" s="629"/>
      <c r="BF40" s="630"/>
      <c r="BG40" s="631" t="s">
        <v>433</v>
      </c>
      <c r="BH40" s="632"/>
      <c r="BI40" s="633"/>
      <c r="BJ40" s="640">
        <v>75</v>
      </c>
      <c r="BK40" s="641"/>
      <c r="BL40" s="641"/>
      <c r="BM40" s="641"/>
      <c r="BN40" s="641"/>
      <c r="BO40" s="642"/>
      <c r="BP40" s="59"/>
      <c r="BQ40" s="59"/>
      <c r="BR40" s="256"/>
      <c r="BS40" s="59"/>
    </row>
    <row r="41" spans="2:71" ht="15" customHeight="1" x14ac:dyDescent="0.25">
      <c r="B41" s="242"/>
      <c r="C41" s="257"/>
      <c r="D41" s="602" t="s">
        <v>434</v>
      </c>
      <c r="E41" s="603"/>
      <c r="F41" s="603"/>
      <c r="G41" s="603"/>
      <c r="H41" s="603"/>
      <c r="I41" s="603"/>
      <c r="J41" s="603"/>
      <c r="K41" s="603"/>
      <c r="L41" s="603"/>
      <c r="M41" s="603"/>
      <c r="N41" s="603"/>
      <c r="O41" s="603"/>
      <c r="P41" s="603"/>
      <c r="Q41" s="603"/>
      <c r="R41" s="603"/>
      <c r="S41" s="603"/>
      <c r="T41" s="603"/>
      <c r="U41" s="603"/>
      <c r="V41" s="603"/>
      <c r="W41" s="603"/>
      <c r="X41" s="603"/>
      <c r="Y41" s="603"/>
      <c r="Z41" s="603"/>
      <c r="AA41" s="603"/>
      <c r="AB41" s="603"/>
      <c r="AC41" s="603"/>
      <c r="AD41" s="603"/>
      <c r="AE41" s="603"/>
      <c r="AF41" s="603"/>
      <c r="AG41" s="603"/>
      <c r="AH41" s="603"/>
      <c r="AI41" s="603"/>
      <c r="AJ41" s="603"/>
      <c r="AK41" s="603"/>
      <c r="AL41" s="603"/>
      <c r="AM41" s="603"/>
      <c r="AN41" s="603"/>
      <c r="AO41" s="603"/>
      <c r="AP41" s="603"/>
      <c r="AQ41" s="603"/>
      <c r="AR41" s="603"/>
      <c r="AS41" s="603"/>
      <c r="AT41" s="603"/>
      <c r="AU41" s="603"/>
      <c r="AV41" s="603"/>
      <c r="AW41" s="603"/>
      <c r="AX41" s="603"/>
      <c r="AY41" s="603"/>
      <c r="AZ41" s="603"/>
      <c r="BA41" s="603"/>
      <c r="BB41" s="603"/>
      <c r="BC41" s="603"/>
      <c r="BD41" s="603"/>
      <c r="BE41" s="603"/>
      <c r="BF41" s="604"/>
      <c r="BG41" s="634"/>
      <c r="BH41" s="635"/>
      <c r="BI41" s="636"/>
      <c r="BJ41" s="643"/>
      <c r="BK41" s="644"/>
      <c r="BL41" s="644"/>
      <c r="BM41" s="644"/>
      <c r="BN41" s="644"/>
      <c r="BO41" s="645"/>
      <c r="BP41" s="59"/>
      <c r="BQ41" s="59"/>
      <c r="BR41" s="256"/>
      <c r="BS41" s="59"/>
    </row>
    <row r="42" spans="2:71" x14ac:dyDescent="0.25">
      <c r="B42" s="242"/>
      <c r="C42" s="257"/>
      <c r="D42" s="552"/>
      <c r="E42" s="553"/>
      <c r="F42" s="553"/>
      <c r="G42" s="553"/>
      <c r="H42" s="553"/>
      <c r="I42" s="553"/>
      <c r="J42" s="553"/>
      <c r="K42" s="553"/>
      <c r="L42" s="553"/>
      <c r="M42" s="553"/>
      <c r="N42" s="553"/>
      <c r="O42" s="553"/>
      <c r="P42" s="553"/>
      <c r="Q42" s="553"/>
      <c r="R42" s="553"/>
      <c r="S42" s="553"/>
      <c r="T42" s="553"/>
      <c r="U42" s="553"/>
      <c r="V42" s="553"/>
      <c r="W42" s="553"/>
      <c r="X42" s="553"/>
      <c r="Y42" s="553"/>
      <c r="Z42" s="553"/>
      <c r="AA42" s="553"/>
      <c r="AB42" s="553"/>
      <c r="AC42" s="553"/>
      <c r="AD42" s="553"/>
      <c r="AE42" s="553"/>
      <c r="AF42" s="553"/>
      <c r="AG42" s="553"/>
      <c r="AH42" s="553"/>
      <c r="AI42" s="553"/>
      <c r="AJ42" s="553"/>
      <c r="AK42" s="553"/>
      <c r="AL42" s="553"/>
      <c r="AM42" s="553"/>
      <c r="AN42" s="553"/>
      <c r="AO42" s="553"/>
      <c r="AP42" s="553"/>
      <c r="AQ42" s="553"/>
      <c r="AR42" s="553"/>
      <c r="AS42" s="553"/>
      <c r="AT42" s="553"/>
      <c r="AU42" s="553"/>
      <c r="AV42" s="553"/>
      <c r="AW42" s="553"/>
      <c r="AX42" s="553"/>
      <c r="AY42" s="553"/>
      <c r="AZ42" s="553"/>
      <c r="BA42" s="553"/>
      <c r="BB42" s="553"/>
      <c r="BC42" s="553"/>
      <c r="BD42" s="553"/>
      <c r="BE42" s="553"/>
      <c r="BF42" s="554"/>
      <c r="BG42" s="637"/>
      <c r="BH42" s="638"/>
      <c r="BI42" s="639"/>
      <c r="BJ42" s="646"/>
      <c r="BK42" s="647"/>
      <c r="BL42" s="647"/>
      <c r="BM42" s="647"/>
      <c r="BN42" s="647"/>
      <c r="BO42" s="648"/>
      <c r="BP42" s="59"/>
      <c r="BQ42" s="59"/>
      <c r="BR42" s="256"/>
      <c r="BS42" s="59"/>
    </row>
    <row r="43" spans="2:71" ht="15" customHeight="1" x14ac:dyDescent="0.25">
      <c r="B43" s="242"/>
      <c r="C43" s="257"/>
      <c r="D43" s="628" t="s">
        <v>435</v>
      </c>
      <c r="E43" s="629"/>
      <c r="F43" s="629"/>
      <c r="G43" s="629"/>
      <c r="H43" s="629"/>
      <c r="I43" s="629"/>
      <c r="J43" s="629"/>
      <c r="K43" s="629"/>
      <c r="L43" s="629"/>
      <c r="M43" s="629"/>
      <c r="N43" s="629"/>
      <c r="O43" s="629"/>
      <c r="P43" s="629"/>
      <c r="Q43" s="629"/>
      <c r="R43" s="629"/>
      <c r="S43" s="629"/>
      <c r="T43" s="629"/>
      <c r="U43" s="629"/>
      <c r="V43" s="629"/>
      <c r="W43" s="629"/>
      <c r="X43" s="629"/>
      <c r="Y43" s="629"/>
      <c r="Z43" s="629"/>
      <c r="AA43" s="629"/>
      <c r="AB43" s="629"/>
      <c r="AC43" s="629"/>
      <c r="AD43" s="629"/>
      <c r="AE43" s="629"/>
      <c r="AF43" s="629"/>
      <c r="AG43" s="629"/>
      <c r="AH43" s="629"/>
      <c r="AI43" s="629"/>
      <c r="AJ43" s="629"/>
      <c r="AK43" s="629"/>
      <c r="AL43" s="629"/>
      <c r="AM43" s="629"/>
      <c r="AN43" s="629"/>
      <c r="AO43" s="629"/>
      <c r="AP43" s="629"/>
      <c r="AQ43" s="629"/>
      <c r="AR43" s="629"/>
      <c r="AS43" s="629"/>
      <c r="AT43" s="629"/>
      <c r="AU43" s="629"/>
      <c r="AV43" s="629"/>
      <c r="AW43" s="629"/>
      <c r="AX43" s="629"/>
      <c r="AY43" s="629"/>
      <c r="AZ43" s="629"/>
      <c r="BA43" s="629"/>
      <c r="BB43" s="629"/>
      <c r="BC43" s="629"/>
      <c r="BD43" s="629"/>
      <c r="BE43" s="629"/>
      <c r="BF43" s="630"/>
      <c r="BG43" s="631" t="s">
        <v>436</v>
      </c>
      <c r="BH43" s="632"/>
      <c r="BI43" s="633"/>
      <c r="BJ43" s="640">
        <v>0</v>
      </c>
      <c r="BK43" s="641"/>
      <c r="BL43" s="641"/>
      <c r="BM43" s="641"/>
      <c r="BN43" s="641"/>
      <c r="BO43" s="642"/>
      <c r="BP43" s="59"/>
      <c r="BQ43" s="59"/>
      <c r="BR43" s="256"/>
      <c r="BS43" s="59"/>
    </row>
    <row r="44" spans="2:71" ht="15" customHeight="1" x14ac:dyDescent="0.25">
      <c r="B44" s="242"/>
      <c r="C44" s="257"/>
      <c r="D44" s="602" t="s">
        <v>437</v>
      </c>
      <c r="E44" s="603"/>
      <c r="F44" s="603"/>
      <c r="G44" s="603"/>
      <c r="H44" s="603"/>
      <c r="I44" s="603"/>
      <c r="J44" s="603"/>
      <c r="K44" s="603"/>
      <c r="L44" s="603"/>
      <c r="M44" s="603"/>
      <c r="N44" s="603"/>
      <c r="O44" s="603"/>
      <c r="P44" s="603"/>
      <c r="Q44" s="603"/>
      <c r="R44" s="603"/>
      <c r="S44" s="603"/>
      <c r="T44" s="603"/>
      <c r="U44" s="603"/>
      <c r="V44" s="603"/>
      <c r="W44" s="603"/>
      <c r="X44" s="603"/>
      <c r="Y44" s="603"/>
      <c r="Z44" s="603"/>
      <c r="AA44" s="603"/>
      <c r="AB44" s="603"/>
      <c r="AC44" s="603"/>
      <c r="AD44" s="603"/>
      <c r="AE44" s="603"/>
      <c r="AF44" s="603"/>
      <c r="AG44" s="603"/>
      <c r="AH44" s="603"/>
      <c r="AI44" s="603"/>
      <c r="AJ44" s="603"/>
      <c r="AK44" s="603"/>
      <c r="AL44" s="603"/>
      <c r="AM44" s="603"/>
      <c r="AN44" s="603"/>
      <c r="AO44" s="603"/>
      <c r="AP44" s="603"/>
      <c r="AQ44" s="603"/>
      <c r="AR44" s="603"/>
      <c r="AS44" s="603"/>
      <c r="AT44" s="603"/>
      <c r="AU44" s="603"/>
      <c r="AV44" s="603"/>
      <c r="AW44" s="603"/>
      <c r="AX44" s="603"/>
      <c r="AY44" s="603"/>
      <c r="AZ44" s="603"/>
      <c r="BA44" s="603"/>
      <c r="BB44" s="603"/>
      <c r="BC44" s="603"/>
      <c r="BD44" s="603"/>
      <c r="BE44" s="603"/>
      <c r="BF44" s="604"/>
      <c r="BG44" s="634"/>
      <c r="BH44" s="635"/>
      <c r="BI44" s="636"/>
      <c r="BJ44" s="643"/>
      <c r="BK44" s="644"/>
      <c r="BL44" s="644"/>
      <c r="BM44" s="644"/>
      <c r="BN44" s="644"/>
      <c r="BO44" s="645"/>
      <c r="BP44" s="59"/>
      <c r="BQ44" s="59"/>
      <c r="BR44" s="256"/>
      <c r="BS44" s="59"/>
    </row>
    <row r="45" spans="2:71" x14ac:dyDescent="0.25">
      <c r="B45" s="242"/>
      <c r="C45" s="257"/>
      <c r="D45" s="552"/>
      <c r="E45" s="553"/>
      <c r="F45" s="553"/>
      <c r="G45" s="553"/>
      <c r="H45" s="553"/>
      <c r="I45" s="553"/>
      <c r="J45" s="553"/>
      <c r="K45" s="553"/>
      <c r="L45" s="553"/>
      <c r="M45" s="553"/>
      <c r="N45" s="553"/>
      <c r="O45" s="553"/>
      <c r="P45" s="553"/>
      <c r="Q45" s="553"/>
      <c r="R45" s="553"/>
      <c r="S45" s="553"/>
      <c r="T45" s="553"/>
      <c r="U45" s="553"/>
      <c r="V45" s="553"/>
      <c r="W45" s="553"/>
      <c r="X45" s="553"/>
      <c r="Y45" s="553"/>
      <c r="Z45" s="553"/>
      <c r="AA45" s="553"/>
      <c r="AB45" s="553"/>
      <c r="AC45" s="553"/>
      <c r="AD45" s="553"/>
      <c r="AE45" s="553"/>
      <c r="AF45" s="553"/>
      <c r="AG45" s="553"/>
      <c r="AH45" s="553"/>
      <c r="AI45" s="553"/>
      <c r="AJ45" s="553"/>
      <c r="AK45" s="553"/>
      <c r="AL45" s="553"/>
      <c r="AM45" s="553"/>
      <c r="AN45" s="553"/>
      <c r="AO45" s="553"/>
      <c r="AP45" s="553"/>
      <c r="AQ45" s="553"/>
      <c r="AR45" s="553"/>
      <c r="AS45" s="553"/>
      <c r="AT45" s="553"/>
      <c r="AU45" s="553"/>
      <c r="AV45" s="553"/>
      <c r="AW45" s="553"/>
      <c r="AX45" s="553"/>
      <c r="AY45" s="553"/>
      <c r="AZ45" s="553"/>
      <c r="BA45" s="553"/>
      <c r="BB45" s="553"/>
      <c r="BC45" s="553"/>
      <c r="BD45" s="553"/>
      <c r="BE45" s="553"/>
      <c r="BF45" s="554"/>
      <c r="BG45" s="637"/>
      <c r="BH45" s="638"/>
      <c r="BI45" s="639"/>
      <c r="BJ45" s="646"/>
      <c r="BK45" s="647"/>
      <c r="BL45" s="647"/>
      <c r="BM45" s="647"/>
      <c r="BN45" s="647"/>
      <c r="BO45" s="648"/>
      <c r="BP45" s="59"/>
      <c r="BQ45" s="59"/>
      <c r="BR45" s="256"/>
      <c r="BS45" s="59"/>
    </row>
    <row r="46" spans="2:71" ht="15" customHeight="1" x14ac:dyDescent="0.25">
      <c r="B46" s="242"/>
      <c r="C46" s="257"/>
      <c r="D46" s="628" t="s">
        <v>438</v>
      </c>
      <c r="E46" s="629"/>
      <c r="F46" s="629"/>
      <c r="G46" s="629"/>
      <c r="H46" s="629"/>
      <c r="I46" s="629"/>
      <c r="J46" s="629"/>
      <c r="K46" s="629"/>
      <c r="L46" s="629"/>
      <c r="M46" s="629"/>
      <c r="N46" s="629"/>
      <c r="O46" s="629"/>
      <c r="P46" s="629"/>
      <c r="Q46" s="629"/>
      <c r="R46" s="629"/>
      <c r="S46" s="629"/>
      <c r="T46" s="629"/>
      <c r="U46" s="629"/>
      <c r="V46" s="629"/>
      <c r="W46" s="629"/>
      <c r="X46" s="629"/>
      <c r="Y46" s="629"/>
      <c r="Z46" s="629"/>
      <c r="AA46" s="629"/>
      <c r="AB46" s="629"/>
      <c r="AC46" s="629"/>
      <c r="AD46" s="629"/>
      <c r="AE46" s="629"/>
      <c r="AF46" s="629"/>
      <c r="AG46" s="629"/>
      <c r="AH46" s="629"/>
      <c r="AI46" s="629"/>
      <c r="AJ46" s="629"/>
      <c r="AK46" s="629"/>
      <c r="AL46" s="629"/>
      <c r="AM46" s="629"/>
      <c r="AN46" s="629"/>
      <c r="AO46" s="629"/>
      <c r="AP46" s="629"/>
      <c r="AQ46" s="629"/>
      <c r="AR46" s="629"/>
      <c r="AS46" s="629"/>
      <c r="AT46" s="629"/>
      <c r="AU46" s="629"/>
      <c r="AV46" s="629"/>
      <c r="AW46" s="629"/>
      <c r="AX46" s="629"/>
      <c r="AY46" s="629"/>
      <c r="AZ46" s="629"/>
      <c r="BA46" s="629"/>
      <c r="BB46" s="629"/>
      <c r="BC46" s="629"/>
      <c r="BD46" s="629"/>
      <c r="BE46" s="629"/>
      <c r="BF46" s="630"/>
      <c r="BG46" s="631" t="s">
        <v>439</v>
      </c>
      <c r="BH46" s="632"/>
      <c r="BI46" s="633"/>
      <c r="BJ46" s="640">
        <v>25</v>
      </c>
      <c r="BK46" s="641"/>
      <c r="BL46" s="641"/>
      <c r="BM46" s="641"/>
      <c r="BN46" s="641"/>
      <c r="BO46" s="642"/>
      <c r="BP46" s="59"/>
      <c r="BQ46" s="59"/>
      <c r="BR46" s="256"/>
      <c r="BS46" s="59"/>
    </row>
    <row r="47" spans="2:71" ht="15" customHeight="1" x14ac:dyDescent="0.25">
      <c r="B47" s="242"/>
      <c r="C47" s="257"/>
      <c r="D47" s="602" t="s">
        <v>440</v>
      </c>
      <c r="E47" s="603"/>
      <c r="F47" s="603"/>
      <c r="G47" s="603"/>
      <c r="H47" s="603"/>
      <c r="I47" s="603"/>
      <c r="J47" s="603"/>
      <c r="K47" s="603"/>
      <c r="L47" s="603"/>
      <c r="M47" s="603"/>
      <c r="N47" s="603"/>
      <c r="O47" s="603"/>
      <c r="P47" s="603"/>
      <c r="Q47" s="603"/>
      <c r="R47" s="603"/>
      <c r="S47" s="603"/>
      <c r="T47" s="603"/>
      <c r="U47" s="603"/>
      <c r="V47" s="603"/>
      <c r="W47" s="603"/>
      <c r="X47" s="603"/>
      <c r="Y47" s="603"/>
      <c r="Z47" s="603"/>
      <c r="AA47" s="603"/>
      <c r="AB47" s="603"/>
      <c r="AC47" s="603"/>
      <c r="AD47" s="603"/>
      <c r="AE47" s="603"/>
      <c r="AF47" s="603"/>
      <c r="AG47" s="603"/>
      <c r="AH47" s="603"/>
      <c r="AI47" s="603"/>
      <c r="AJ47" s="603"/>
      <c r="AK47" s="603"/>
      <c r="AL47" s="603"/>
      <c r="AM47" s="603"/>
      <c r="AN47" s="603"/>
      <c r="AO47" s="603"/>
      <c r="AP47" s="603"/>
      <c r="AQ47" s="603"/>
      <c r="AR47" s="603"/>
      <c r="AS47" s="603"/>
      <c r="AT47" s="603"/>
      <c r="AU47" s="603"/>
      <c r="AV47" s="603"/>
      <c r="AW47" s="603"/>
      <c r="AX47" s="603"/>
      <c r="AY47" s="603"/>
      <c r="AZ47" s="603"/>
      <c r="BA47" s="603"/>
      <c r="BB47" s="603"/>
      <c r="BC47" s="603"/>
      <c r="BD47" s="603"/>
      <c r="BE47" s="603"/>
      <c r="BF47" s="604"/>
      <c r="BG47" s="634"/>
      <c r="BH47" s="635"/>
      <c r="BI47" s="636"/>
      <c r="BJ47" s="643"/>
      <c r="BK47" s="644"/>
      <c r="BL47" s="644"/>
      <c r="BM47" s="644"/>
      <c r="BN47" s="644"/>
      <c r="BO47" s="645"/>
      <c r="BP47" s="59"/>
      <c r="BQ47" s="59"/>
      <c r="BR47" s="256"/>
      <c r="BS47" s="59"/>
    </row>
    <row r="48" spans="2:71" x14ac:dyDescent="0.25">
      <c r="C48" s="257"/>
      <c r="D48" s="552"/>
      <c r="E48" s="553"/>
      <c r="F48" s="553"/>
      <c r="G48" s="553"/>
      <c r="H48" s="553"/>
      <c r="I48" s="553"/>
      <c r="J48" s="553"/>
      <c r="K48" s="553"/>
      <c r="L48" s="553"/>
      <c r="M48" s="553"/>
      <c r="N48" s="553"/>
      <c r="O48" s="553"/>
      <c r="P48" s="553"/>
      <c r="Q48" s="553"/>
      <c r="R48" s="553"/>
      <c r="S48" s="553"/>
      <c r="T48" s="553"/>
      <c r="U48" s="553"/>
      <c r="V48" s="553"/>
      <c r="W48" s="553"/>
      <c r="X48" s="553"/>
      <c r="Y48" s="553"/>
      <c r="Z48" s="553"/>
      <c r="AA48" s="553"/>
      <c r="AB48" s="553"/>
      <c r="AC48" s="553"/>
      <c r="AD48" s="553"/>
      <c r="AE48" s="553"/>
      <c r="AF48" s="553"/>
      <c r="AG48" s="553"/>
      <c r="AH48" s="553"/>
      <c r="AI48" s="553"/>
      <c r="AJ48" s="553"/>
      <c r="AK48" s="553"/>
      <c r="AL48" s="553"/>
      <c r="AM48" s="553"/>
      <c r="AN48" s="553"/>
      <c r="AO48" s="553"/>
      <c r="AP48" s="553"/>
      <c r="AQ48" s="553"/>
      <c r="AR48" s="553"/>
      <c r="AS48" s="553"/>
      <c r="AT48" s="553"/>
      <c r="AU48" s="553"/>
      <c r="AV48" s="553"/>
      <c r="AW48" s="553"/>
      <c r="AX48" s="553"/>
      <c r="AY48" s="553"/>
      <c r="AZ48" s="553"/>
      <c r="BA48" s="553"/>
      <c r="BB48" s="553"/>
      <c r="BC48" s="553"/>
      <c r="BD48" s="553"/>
      <c r="BE48" s="553"/>
      <c r="BF48" s="554"/>
      <c r="BG48" s="637"/>
      <c r="BH48" s="638"/>
      <c r="BI48" s="639"/>
      <c r="BJ48" s="646"/>
      <c r="BK48" s="647"/>
      <c r="BL48" s="647"/>
      <c r="BM48" s="647"/>
      <c r="BN48" s="647"/>
      <c r="BO48" s="648"/>
      <c r="BP48" s="59"/>
      <c r="BQ48" s="59"/>
      <c r="BR48" s="256"/>
      <c r="BS48" s="59"/>
    </row>
    <row r="49" spans="2:71" x14ac:dyDescent="0.25">
      <c r="C49" s="255"/>
      <c r="D49" s="589" t="s">
        <v>2</v>
      </c>
      <c r="E49" s="590"/>
      <c r="F49" s="590"/>
      <c r="G49" s="590"/>
      <c r="H49" s="590"/>
      <c r="I49" s="590"/>
      <c r="J49" s="590"/>
      <c r="K49" s="590"/>
      <c r="L49" s="590"/>
      <c r="M49" s="590"/>
      <c r="N49" s="590"/>
      <c r="O49" s="590"/>
      <c r="P49" s="590"/>
      <c r="Q49" s="590"/>
      <c r="R49" s="590"/>
      <c r="S49" s="590"/>
      <c r="T49" s="590"/>
      <c r="U49" s="590"/>
      <c r="V49" s="590"/>
      <c r="W49" s="590"/>
      <c r="X49" s="590"/>
      <c r="Y49" s="590"/>
      <c r="Z49" s="590"/>
      <c r="AA49" s="590"/>
      <c r="AB49" s="590"/>
      <c r="AC49" s="590"/>
      <c r="AD49" s="590"/>
      <c r="AE49" s="590"/>
      <c r="AF49" s="590"/>
      <c r="AG49" s="590"/>
      <c r="AH49" s="590"/>
      <c r="AI49" s="590"/>
      <c r="AJ49" s="590"/>
      <c r="AK49" s="590"/>
      <c r="AL49" s="590"/>
      <c r="AM49" s="590"/>
      <c r="AN49" s="590"/>
      <c r="AO49" s="590"/>
      <c r="AP49" s="590"/>
      <c r="AQ49" s="590"/>
      <c r="AR49" s="590"/>
      <c r="AS49" s="590"/>
      <c r="AT49" s="590"/>
      <c r="AU49" s="590"/>
      <c r="AV49" s="590"/>
      <c r="AW49" s="590"/>
      <c r="AX49" s="590"/>
      <c r="AY49" s="590"/>
      <c r="AZ49" s="590"/>
      <c r="BA49" s="590"/>
      <c r="BB49" s="590"/>
      <c r="BC49" s="590"/>
      <c r="BD49" s="590"/>
      <c r="BE49" s="590"/>
      <c r="BF49" s="590"/>
      <c r="BG49" s="590"/>
      <c r="BH49" s="590"/>
      <c r="BI49" s="591"/>
      <c r="BJ49" s="649">
        <v>1</v>
      </c>
      <c r="BK49" s="650"/>
      <c r="BL49" s="650"/>
      <c r="BM49" s="650"/>
      <c r="BN49" s="650"/>
      <c r="BO49" s="651"/>
      <c r="BP49" s="59"/>
      <c r="BQ49" s="59"/>
      <c r="BR49" s="256"/>
      <c r="BS49" s="59"/>
    </row>
    <row r="50" spans="2:71" ht="15.75" thickBot="1" x14ac:dyDescent="0.3">
      <c r="B50" s="242"/>
      <c r="C50" s="279"/>
      <c r="D50" s="280"/>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280"/>
      <c r="AJ50" s="280"/>
      <c r="AK50" s="280"/>
      <c r="AL50" s="280"/>
      <c r="AM50" s="280"/>
      <c r="AN50" s="280"/>
      <c r="AO50" s="280"/>
      <c r="AP50" s="280"/>
      <c r="AQ50" s="280"/>
      <c r="AR50" s="280"/>
      <c r="AS50" s="280"/>
      <c r="AT50" s="270"/>
      <c r="AU50" s="270"/>
      <c r="AV50" s="270"/>
      <c r="AW50" s="270"/>
      <c r="AX50" s="270"/>
      <c r="AY50" s="270"/>
      <c r="AZ50" s="270"/>
      <c r="BA50" s="270"/>
      <c r="BB50" s="270"/>
      <c r="BC50" s="270"/>
      <c r="BD50" s="270"/>
      <c r="BE50" s="270"/>
      <c r="BF50" s="270"/>
      <c r="BG50" s="270"/>
      <c r="BH50" s="270"/>
      <c r="BI50" s="270"/>
      <c r="BJ50" s="270"/>
      <c r="BK50" s="270"/>
      <c r="BL50" s="270"/>
      <c r="BM50" s="270"/>
      <c r="BN50" s="270"/>
      <c r="BO50" s="270"/>
      <c r="BP50" s="270"/>
      <c r="BQ50" s="270"/>
      <c r="BR50" s="271"/>
      <c r="BS50" s="59"/>
    </row>
    <row r="51" spans="2:71" ht="15.75" thickBot="1" x14ac:dyDescent="0.3">
      <c r="B51" s="242"/>
      <c r="C51" s="59"/>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c r="AM51" s="250"/>
      <c r="AN51" s="250"/>
      <c r="AO51" s="250"/>
      <c r="AP51" s="250"/>
      <c r="AQ51" s="250"/>
      <c r="AR51" s="250"/>
      <c r="AS51" s="250"/>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row>
    <row r="52" spans="2:71" x14ac:dyDescent="0.25">
      <c r="C52" s="251"/>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J52" s="252"/>
      <c r="AK52" s="252"/>
      <c r="AL52" s="252"/>
      <c r="AM52" s="252"/>
      <c r="AN52" s="252"/>
      <c r="AO52" s="252"/>
      <c r="AP52" s="252"/>
      <c r="AQ52" s="252"/>
      <c r="AR52" s="252"/>
      <c r="AS52" s="252"/>
      <c r="AT52" s="253"/>
      <c r="AU52" s="253"/>
      <c r="AV52" s="253"/>
      <c r="AW52" s="253"/>
      <c r="AX52" s="254"/>
    </row>
    <row r="53" spans="2:71" x14ac:dyDescent="0.25">
      <c r="B53" s="242"/>
      <c r="C53" s="255"/>
      <c r="D53" s="561" t="s">
        <v>441</v>
      </c>
      <c r="E53" s="562"/>
      <c r="F53" s="562"/>
      <c r="G53" s="562"/>
      <c r="H53" s="562"/>
      <c r="I53" s="562"/>
      <c r="J53" s="562"/>
      <c r="K53" s="562"/>
      <c r="L53" s="562"/>
      <c r="M53" s="562"/>
      <c r="N53" s="562"/>
      <c r="O53" s="562"/>
      <c r="P53" s="562"/>
      <c r="Q53" s="562"/>
      <c r="R53" s="562"/>
      <c r="S53" s="562"/>
      <c r="T53" s="562"/>
      <c r="U53" s="562"/>
      <c r="V53" s="562"/>
      <c r="W53" s="562"/>
      <c r="X53" s="562"/>
      <c r="Y53" s="562"/>
      <c r="Z53" s="562"/>
      <c r="AA53" s="562"/>
      <c r="AB53" s="562"/>
      <c r="AC53" s="562"/>
      <c r="AD53" s="562"/>
      <c r="AE53" s="562"/>
      <c r="AF53" s="562"/>
      <c r="AG53" s="562"/>
      <c r="AH53" s="562"/>
      <c r="AI53" s="562"/>
      <c r="AJ53" s="562"/>
      <c r="AK53" s="562"/>
      <c r="AL53" s="562"/>
      <c r="AM53" s="562"/>
      <c r="AN53" s="562"/>
      <c r="AO53" s="562"/>
      <c r="AP53" s="562"/>
      <c r="AQ53" s="562"/>
      <c r="AR53" s="562"/>
      <c r="AS53" s="562"/>
      <c r="AT53" s="562"/>
      <c r="AU53" s="562"/>
      <c r="AV53" s="563"/>
      <c r="AW53" s="59"/>
      <c r="AX53" s="256"/>
    </row>
    <row r="54" spans="2:71" x14ac:dyDescent="0.25">
      <c r="B54" s="242"/>
      <c r="C54" s="255"/>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256"/>
    </row>
    <row r="55" spans="2:71" ht="36" customHeight="1" x14ac:dyDescent="0.25">
      <c r="B55" s="242"/>
      <c r="C55" s="255"/>
      <c r="D55" s="663" t="s">
        <v>442</v>
      </c>
      <c r="E55" s="663"/>
      <c r="F55" s="663"/>
      <c r="G55" s="663"/>
      <c r="H55" s="663"/>
      <c r="I55" s="663"/>
      <c r="J55" s="663"/>
      <c r="K55" s="663"/>
      <c r="L55" s="663"/>
      <c r="M55" s="663"/>
      <c r="N55" s="663"/>
      <c r="O55" s="663"/>
      <c r="P55" s="663"/>
      <c r="Q55" s="663"/>
      <c r="R55" s="663"/>
      <c r="S55" s="663"/>
      <c r="T55" s="663"/>
      <c r="U55" s="663"/>
      <c r="V55" s="663"/>
      <c r="W55" s="663"/>
      <c r="X55" s="663"/>
      <c r="Y55" s="663"/>
      <c r="Z55" s="663"/>
      <c r="AA55" s="663"/>
      <c r="AB55" s="663"/>
      <c r="AC55" s="663"/>
      <c r="AD55" s="663"/>
      <c r="AE55" s="663"/>
      <c r="AF55" s="663"/>
      <c r="AG55" s="663"/>
      <c r="AH55" s="663"/>
      <c r="AI55" s="663"/>
      <c r="AJ55" s="663"/>
      <c r="AK55" s="663"/>
      <c r="AL55" s="663"/>
      <c r="AM55" s="663"/>
      <c r="AN55" s="663"/>
      <c r="AO55" s="663"/>
      <c r="AP55" s="663"/>
      <c r="AQ55" s="663"/>
      <c r="AR55" s="663"/>
      <c r="AS55" s="663"/>
      <c r="AT55" s="663"/>
      <c r="AU55" s="663"/>
      <c r="AV55" s="663"/>
      <c r="AW55" s="59"/>
      <c r="AX55" s="256"/>
    </row>
    <row r="56" spans="2:71" x14ac:dyDescent="0.25">
      <c r="B56" s="242"/>
      <c r="C56" s="255"/>
      <c r="D56" s="59"/>
      <c r="E56" s="59"/>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81"/>
      <c r="AE56" s="281"/>
      <c r="AF56" s="281"/>
      <c r="AG56" s="281"/>
      <c r="AH56" s="281"/>
      <c r="AI56" s="281"/>
      <c r="AJ56" s="281"/>
      <c r="AK56" s="281"/>
      <c r="AL56" s="281"/>
      <c r="AM56" s="281"/>
      <c r="AN56" s="281"/>
      <c r="AO56" s="281"/>
      <c r="AP56" s="281"/>
      <c r="AQ56" s="281"/>
      <c r="AR56" s="281"/>
      <c r="AS56" s="281"/>
      <c r="AT56" s="281"/>
      <c r="AU56" s="281"/>
      <c r="AV56" s="281"/>
      <c r="AW56" s="59"/>
      <c r="AX56" s="256"/>
    </row>
    <row r="57" spans="2:71" x14ac:dyDescent="0.25">
      <c r="B57" s="242"/>
      <c r="C57" s="255"/>
      <c r="D57" s="664" t="s">
        <v>443</v>
      </c>
      <c r="E57" s="665"/>
      <c r="F57" s="665"/>
      <c r="G57" s="665"/>
      <c r="H57" s="665"/>
      <c r="I57" s="665"/>
      <c r="J57" s="665"/>
      <c r="K57" s="665"/>
      <c r="L57" s="665"/>
      <c r="M57" s="665"/>
      <c r="N57" s="665"/>
      <c r="O57" s="665"/>
      <c r="P57" s="665"/>
      <c r="Q57" s="665"/>
      <c r="R57" s="665"/>
      <c r="S57" s="665"/>
      <c r="T57" s="665"/>
      <c r="U57" s="665"/>
      <c r="V57" s="665"/>
      <c r="W57" s="665"/>
      <c r="X57" s="665"/>
      <c r="Y57" s="665"/>
      <c r="Z57" s="665"/>
      <c r="AA57" s="665"/>
      <c r="AB57" s="665"/>
      <c r="AC57" s="665"/>
      <c r="AD57" s="665"/>
      <c r="AE57" s="665"/>
      <c r="AF57" s="665"/>
      <c r="AG57" s="665"/>
      <c r="AH57" s="665"/>
      <c r="AI57" s="665"/>
      <c r="AJ57" s="665"/>
      <c r="AK57" s="665"/>
      <c r="AL57" s="665"/>
      <c r="AM57" s="666"/>
      <c r="AN57" s="565" t="s">
        <v>444</v>
      </c>
      <c r="AO57" s="566"/>
      <c r="AP57" s="566"/>
      <c r="AQ57" s="566"/>
      <c r="AR57" s="566"/>
      <c r="AS57" s="566"/>
      <c r="AT57" s="566"/>
      <c r="AU57" s="566"/>
      <c r="AV57" s="567"/>
      <c r="AW57" s="59"/>
      <c r="AX57" s="256"/>
    </row>
    <row r="58" spans="2:71" x14ac:dyDescent="0.25">
      <c r="B58" s="242"/>
      <c r="C58" s="255"/>
      <c r="D58" s="667" t="s">
        <v>445</v>
      </c>
      <c r="E58" s="668"/>
      <c r="F58" s="668"/>
      <c r="G58" s="668"/>
      <c r="H58" s="668"/>
      <c r="I58" s="668"/>
      <c r="J58" s="668"/>
      <c r="K58" s="668"/>
      <c r="L58" s="668"/>
      <c r="M58" s="668"/>
      <c r="N58" s="668"/>
      <c r="O58" s="668"/>
      <c r="P58" s="668"/>
      <c r="Q58" s="668"/>
      <c r="R58" s="668"/>
      <c r="S58" s="668"/>
      <c r="T58" s="668"/>
      <c r="U58" s="668"/>
      <c r="V58" s="668"/>
      <c r="W58" s="668"/>
      <c r="X58" s="668"/>
      <c r="Y58" s="668"/>
      <c r="Z58" s="668"/>
      <c r="AA58" s="668"/>
      <c r="AB58" s="668"/>
      <c r="AC58" s="668"/>
      <c r="AD58" s="668"/>
      <c r="AE58" s="668"/>
      <c r="AF58" s="668"/>
      <c r="AG58" s="668"/>
      <c r="AH58" s="668"/>
      <c r="AI58" s="668"/>
      <c r="AJ58" s="668"/>
      <c r="AK58" s="668"/>
      <c r="AL58" s="668"/>
      <c r="AM58" s="668"/>
      <c r="AN58" s="668"/>
      <c r="AO58" s="668"/>
      <c r="AP58" s="668"/>
      <c r="AQ58" s="668"/>
      <c r="AR58" s="668"/>
      <c r="AS58" s="668"/>
      <c r="AT58" s="668"/>
      <c r="AU58" s="668"/>
      <c r="AV58" s="669"/>
      <c r="AW58" s="59"/>
      <c r="AX58" s="256"/>
    </row>
    <row r="59" spans="2:71" x14ac:dyDescent="0.25">
      <c r="B59" s="242"/>
      <c r="C59" s="255"/>
      <c r="D59" s="660" t="s">
        <v>446</v>
      </c>
      <c r="E59" s="661"/>
      <c r="F59" s="661"/>
      <c r="G59" s="661"/>
      <c r="H59" s="661"/>
      <c r="I59" s="661"/>
      <c r="J59" s="661"/>
      <c r="K59" s="661"/>
      <c r="L59" s="661"/>
      <c r="M59" s="661"/>
      <c r="N59" s="661"/>
      <c r="O59" s="661"/>
      <c r="P59" s="661"/>
      <c r="Q59" s="661"/>
      <c r="R59" s="661"/>
      <c r="S59" s="661"/>
      <c r="T59" s="661"/>
      <c r="U59" s="661"/>
      <c r="V59" s="661"/>
      <c r="W59" s="661"/>
      <c r="X59" s="661"/>
      <c r="Y59" s="661"/>
      <c r="Z59" s="661"/>
      <c r="AA59" s="661"/>
      <c r="AB59" s="661"/>
      <c r="AC59" s="661"/>
      <c r="AD59" s="661"/>
      <c r="AE59" s="661"/>
      <c r="AF59" s="661"/>
      <c r="AG59" s="661"/>
      <c r="AH59" s="661"/>
      <c r="AI59" s="661"/>
      <c r="AJ59" s="661"/>
      <c r="AK59" s="662"/>
      <c r="AL59" s="655" t="s">
        <v>447</v>
      </c>
      <c r="AM59" s="656"/>
      <c r="AN59" s="657">
        <v>0</v>
      </c>
      <c r="AO59" s="658"/>
      <c r="AP59" s="658"/>
      <c r="AQ59" s="658"/>
      <c r="AR59" s="658"/>
      <c r="AS59" s="658"/>
      <c r="AT59" s="658"/>
      <c r="AU59" s="658"/>
      <c r="AV59" s="659"/>
      <c r="AW59" s="59"/>
      <c r="AX59" s="256"/>
    </row>
    <row r="60" spans="2:71" x14ac:dyDescent="0.25">
      <c r="B60" s="242"/>
      <c r="C60" s="255"/>
      <c r="D60" s="660" t="s">
        <v>448</v>
      </c>
      <c r="E60" s="661"/>
      <c r="F60" s="661"/>
      <c r="G60" s="661"/>
      <c r="H60" s="661"/>
      <c r="I60" s="661"/>
      <c r="J60" s="661"/>
      <c r="K60" s="661"/>
      <c r="L60" s="661"/>
      <c r="M60" s="661"/>
      <c r="N60" s="661"/>
      <c r="O60" s="661"/>
      <c r="P60" s="661"/>
      <c r="Q60" s="661"/>
      <c r="R60" s="661"/>
      <c r="S60" s="661"/>
      <c r="T60" s="661"/>
      <c r="U60" s="661"/>
      <c r="V60" s="661"/>
      <c r="W60" s="661"/>
      <c r="X60" s="661"/>
      <c r="Y60" s="661"/>
      <c r="Z60" s="661"/>
      <c r="AA60" s="661"/>
      <c r="AB60" s="661"/>
      <c r="AC60" s="661"/>
      <c r="AD60" s="661"/>
      <c r="AE60" s="661"/>
      <c r="AF60" s="661"/>
      <c r="AG60" s="661"/>
      <c r="AH60" s="661"/>
      <c r="AI60" s="661"/>
      <c r="AJ60" s="661"/>
      <c r="AK60" s="662"/>
      <c r="AL60" s="655" t="s">
        <v>449</v>
      </c>
      <c r="AM60" s="656"/>
      <c r="AN60" s="657">
        <v>0</v>
      </c>
      <c r="AO60" s="658"/>
      <c r="AP60" s="658"/>
      <c r="AQ60" s="658"/>
      <c r="AR60" s="658"/>
      <c r="AS60" s="658"/>
      <c r="AT60" s="658"/>
      <c r="AU60" s="658"/>
      <c r="AV60" s="659"/>
      <c r="AW60" s="59"/>
      <c r="AX60" s="256"/>
    </row>
    <row r="61" spans="2:71" x14ac:dyDescent="0.25">
      <c r="B61" s="242"/>
      <c r="C61" s="255"/>
      <c r="D61" s="660" t="s">
        <v>450</v>
      </c>
      <c r="E61" s="661"/>
      <c r="F61" s="661"/>
      <c r="G61" s="661"/>
      <c r="H61" s="661"/>
      <c r="I61" s="661"/>
      <c r="J61" s="661"/>
      <c r="K61" s="661"/>
      <c r="L61" s="661"/>
      <c r="M61" s="661"/>
      <c r="N61" s="661"/>
      <c r="O61" s="661"/>
      <c r="P61" s="661"/>
      <c r="Q61" s="661"/>
      <c r="R61" s="661"/>
      <c r="S61" s="661"/>
      <c r="T61" s="661"/>
      <c r="U61" s="661"/>
      <c r="V61" s="661"/>
      <c r="W61" s="661"/>
      <c r="X61" s="661"/>
      <c r="Y61" s="661"/>
      <c r="Z61" s="661"/>
      <c r="AA61" s="661"/>
      <c r="AB61" s="661"/>
      <c r="AC61" s="661"/>
      <c r="AD61" s="661"/>
      <c r="AE61" s="661"/>
      <c r="AF61" s="661"/>
      <c r="AG61" s="661"/>
      <c r="AH61" s="661"/>
      <c r="AI61" s="661"/>
      <c r="AJ61" s="661"/>
      <c r="AK61" s="662"/>
      <c r="AL61" s="655" t="s">
        <v>451</v>
      </c>
      <c r="AM61" s="656"/>
      <c r="AN61" s="657">
        <v>0</v>
      </c>
      <c r="AO61" s="658"/>
      <c r="AP61" s="658"/>
      <c r="AQ61" s="658"/>
      <c r="AR61" s="658"/>
      <c r="AS61" s="658"/>
      <c r="AT61" s="658"/>
      <c r="AU61" s="658"/>
      <c r="AV61" s="659"/>
      <c r="AW61" s="59"/>
      <c r="AX61" s="256"/>
    </row>
    <row r="62" spans="2:71" x14ac:dyDescent="0.25">
      <c r="B62" s="242"/>
      <c r="C62" s="255"/>
      <c r="D62" s="660" t="s">
        <v>452</v>
      </c>
      <c r="E62" s="661"/>
      <c r="F62" s="661"/>
      <c r="G62" s="661"/>
      <c r="H62" s="661"/>
      <c r="I62" s="661"/>
      <c r="J62" s="661"/>
      <c r="K62" s="661"/>
      <c r="L62" s="661"/>
      <c r="M62" s="661"/>
      <c r="N62" s="661"/>
      <c r="O62" s="661"/>
      <c r="P62" s="661"/>
      <c r="Q62" s="661"/>
      <c r="R62" s="661"/>
      <c r="S62" s="661"/>
      <c r="T62" s="661"/>
      <c r="U62" s="661"/>
      <c r="V62" s="661"/>
      <c r="W62" s="661"/>
      <c r="X62" s="661"/>
      <c r="Y62" s="661"/>
      <c r="Z62" s="661"/>
      <c r="AA62" s="661"/>
      <c r="AB62" s="661"/>
      <c r="AC62" s="661"/>
      <c r="AD62" s="661"/>
      <c r="AE62" s="661"/>
      <c r="AF62" s="661"/>
      <c r="AG62" s="661"/>
      <c r="AH62" s="661"/>
      <c r="AI62" s="661"/>
      <c r="AJ62" s="661"/>
      <c r="AK62" s="662"/>
      <c r="AL62" s="655" t="s">
        <v>453</v>
      </c>
      <c r="AM62" s="656"/>
      <c r="AN62" s="657">
        <v>0</v>
      </c>
      <c r="AO62" s="658"/>
      <c r="AP62" s="658"/>
      <c r="AQ62" s="658"/>
      <c r="AR62" s="658"/>
      <c r="AS62" s="658"/>
      <c r="AT62" s="658"/>
      <c r="AU62" s="658"/>
      <c r="AV62" s="659"/>
      <c r="AW62" s="59"/>
      <c r="AX62" s="256"/>
    </row>
    <row r="63" spans="2:71" x14ac:dyDescent="0.25">
      <c r="B63" s="242"/>
      <c r="C63" s="255"/>
      <c r="D63" s="673" t="s">
        <v>454</v>
      </c>
      <c r="E63" s="674"/>
      <c r="F63" s="674"/>
      <c r="G63" s="674"/>
      <c r="H63" s="674"/>
      <c r="I63" s="674"/>
      <c r="J63" s="674"/>
      <c r="K63" s="674"/>
      <c r="L63" s="674"/>
      <c r="M63" s="674"/>
      <c r="N63" s="674"/>
      <c r="O63" s="674"/>
      <c r="P63" s="674"/>
      <c r="Q63" s="674"/>
      <c r="R63" s="674"/>
      <c r="S63" s="674"/>
      <c r="T63" s="674"/>
      <c r="U63" s="674"/>
      <c r="V63" s="674"/>
      <c r="W63" s="674"/>
      <c r="X63" s="674"/>
      <c r="Y63" s="674"/>
      <c r="Z63" s="674"/>
      <c r="AA63" s="674"/>
      <c r="AB63" s="674"/>
      <c r="AC63" s="674"/>
      <c r="AD63" s="674"/>
      <c r="AE63" s="674"/>
      <c r="AF63" s="674"/>
      <c r="AG63" s="674"/>
      <c r="AH63" s="674"/>
      <c r="AI63" s="674"/>
      <c r="AJ63" s="674"/>
      <c r="AK63" s="675"/>
      <c r="AL63" s="655" t="s">
        <v>455</v>
      </c>
      <c r="AM63" s="656"/>
      <c r="AN63" s="657">
        <v>0</v>
      </c>
      <c r="AO63" s="658"/>
      <c r="AP63" s="658"/>
      <c r="AQ63" s="658"/>
      <c r="AR63" s="658"/>
      <c r="AS63" s="658"/>
      <c r="AT63" s="658"/>
      <c r="AU63" s="658"/>
      <c r="AV63" s="659"/>
      <c r="AW63" s="59"/>
      <c r="AX63" s="256"/>
    </row>
    <row r="64" spans="2:71" x14ac:dyDescent="0.25">
      <c r="B64" s="242"/>
      <c r="C64" s="255"/>
      <c r="D64" s="667" t="s">
        <v>456</v>
      </c>
      <c r="E64" s="668"/>
      <c r="F64" s="668"/>
      <c r="G64" s="668"/>
      <c r="H64" s="668"/>
      <c r="I64" s="668"/>
      <c r="J64" s="668"/>
      <c r="K64" s="668"/>
      <c r="L64" s="668"/>
      <c r="M64" s="668"/>
      <c r="N64" s="668"/>
      <c r="O64" s="668"/>
      <c r="P64" s="668"/>
      <c r="Q64" s="668"/>
      <c r="R64" s="668"/>
      <c r="S64" s="668"/>
      <c r="T64" s="668"/>
      <c r="U64" s="668"/>
      <c r="V64" s="668"/>
      <c r="W64" s="668"/>
      <c r="X64" s="668"/>
      <c r="Y64" s="668"/>
      <c r="Z64" s="668"/>
      <c r="AA64" s="668"/>
      <c r="AB64" s="668"/>
      <c r="AC64" s="668"/>
      <c r="AD64" s="668"/>
      <c r="AE64" s="668"/>
      <c r="AF64" s="668"/>
      <c r="AG64" s="668"/>
      <c r="AH64" s="668"/>
      <c r="AI64" s="668"/>
      <c r="AJ64" s="668"/>
      <c r="AK64" s="668"/>
      <c r="AL64" s="668"/>
      <c r="AM64" s="668"/>
      <c r="AN64" s="668"/>
      <c r="AO64" s="668"/>
      <c r="AP64" s="668"/>
      <c r="AQ64" s="668"/>
      <c r="AR64" s="668"/>
      <c r="AS64" s="668"/>
      <c r="AT64" s="668"/>
      <c r="AU64" s="668"/>
      <c r="AV64" s="669"/>
      <c r="AW64" s="59"/>
      <c r="AX64" s="256"/>
    </row>
    <row r="65" spans="2:50" x14ac:dyDescent="0.25">
      <c r="C65" s="255"/>
      <c r="D65" s="670" t="s">
        <v>457</v>
      </c>
      <c r="E65" s="671"/>
      <c r="F65" s="671"/>
      <c r="G65" s="671"/>
      <c r="H65" s="671"/>
      <c r="I65" s="671"/>
      <c r="J65" s="671"/>
      <c r="K65" s="671"/>
      <c r="L65" s="671"/>
      <c r="M65" s="671"/>
      <c r="N65" s="671"/>
      <c r="O65" s="671"/>
      <c r="P65" s="671"/>
      <c r="Q65" s="671"/>
      <c r="R65" s="671"/>
      <c r="S65" s="671"/>
      <c r="T65" s="671"/>
      <c r="U65" s="671"/>
      <c r="V65" s="671"/>
      <c r="W65" s="671"/>
      <c r="X65" s="671"/>
      <c r="Y65" s="671"/>
      <c r="Z65" s="671"/>
      <c r="AA65" s="671"/>
      <c r="AB65" s="671"/>
      <c r="AC65" s="671"/>
      <c r="AD65" s="671"/>
      <c r="AE65" s="671"/>
      <c r="AF65" s="671"/>
      <c r="AG65" s="671"/>
      <c r="AH65" s="671"/>
      <c r="AI65" s="671"/>
      <c r="AJ65" s="671"/>
      <c r="AK65" s="672"/>
      <c r="AL65" s="655" t="s">
        <v>458</v>
      </c>
      <c r="AM65" s="656"/>
      <c r="AN65" s="657">
        <v>0</v>
      </c>
      <c r="AO65" s="658"/>
      <c r="AP65" s="658"/>
      <c r="AQ65" s="658"/>
      <c r="AR65" s="658"/>
      <c r="AS65" s="658"/>
      <c r="AT65" s="658"/>
      <c r="AU65" s="658"/>
      <c r="AV65" s="659"/>
      <c r="AW65" s="59"/>
      <c r="AX65" s="256"/>
    </row>
    <row r="66" spans="2:50" x14ac:dyDescent="0.25">
      <c r="C66" s="255"/>
      <c r="D66" s="670" t="s">
        <v>459</v>
      </c>
      <c r="E66" s="671"/>
      <c r="F66" s="671"/>
      <c r="G66" s="671"/>
      <c r="H66" s="671"/>
      <c r="I66" s="671"/>
      <c r="J66" s="671"/>
      <c r="K66" s="671"/>
      <c r="L66" s="671"/>
      <c r="M66" s="671"/>
      <c r="N66" s="671"/>
      <c r="O66" s="671"/>
      <c r="P66" s="671"/>
      <c r="Q66" s="671"/>
      <c r="R66" s="671"/>
      <c r="S66" s="671"/>
      <c r="T66" s="671"/>
      <c r="U66" s="671"/>
      <c r="V66" s="671"/>
      <c r="W66" s="671"/>
      <c r="X66" s="671"/>
      <c r="Y66" s="671"/>
      <c r="Z66" s="671"/>
      <c r="AA66" s="671"/>
      <c r="AB66" s="671"/>
      <c r="AC66" s="671"/>
      <c r="AD66" s="671"/>
      <c r="AE66" s="671"/>
      <c r="AF66" s="671"/>
      <c r="AG66" s="671"/>
      <c r="AH66" s="671"/>
      <c r="AI66" s="671"/>
      <c r="AJ66" s="671"/>
      <c r="AK66" s="672"/>
      <c r="AL66" s="655" t="s">
        <v>460</v>
      </c>
      <c r="AM66" s="656"/>
      <c r="AN66" s="657">
        <v>0</v>
      </c>
      <c r="AO66" s="658"/>
      <c r="AP66" s="658"/>
      <c r="AQ66" s="658"/>
      <c r="AR66" s="658"/>
      <c r="AS66" s="658"/>
      <c r="AT66" s="658"/>
      <c r="AU66" s="658"/>
      <c r="AV66" s="659"/>
      <c r="AW66" s="59"/>
      <c r="AX66" s="256"/>
    </row>
    <row r="67" spans="2:50" x14ac:dyDescent="0.25">
      <c r="C67" s="255"/>
      <c r="D67" s="670" t="s">
        <v>461</v>
      </c>
      <c r="E67" s="671"/>
      <c r="F67" s="671"/>
      <c r="G67" s="671"/>
      <c r="H67" s="671"/>
      <c r="I67" s="671"/>
      <c r="J67" s="671"/>
      <c r="K67" s="671"/>
      <c r="L67" s="671"/>
      <c r="M67" s="671"/>
      <c r="N67" s="671"/>
      <c r="O67" s="671"/>
      <c r="P67" s="671"/>
      <c r="Q67" s="671"/>
      <c r="R67" s="671"/>
      <c r="S67" s="671"/>
      <c r="T67" s="671"/>
      <c r="U67" s="671"/>
      <c r="V67" s="671"/>
      <c r="W67" s="671"/>
      <c r="X67" s="671"/>
      <c r="Y67" s="671"/>
      <c r="Z67" s="671"/>
      <c r="AA67" s="671"/>
      <c r="AB67" s="671"/>
      <c r="AC67" s="671"/>
      <c r="AD67" s="671"/>
      <c r="AE67" s="671"/>
      <c r="AF67" s="671"/>
      <c r="AG67" s="671"/>
      <c r="AH67" s="671"/>
      <c r="AI67" s="671"/>
      <c r="AJ67" s="671"/>
      <c r="AK67" s="672"/>
      <c r="AL67" s="655" t="s">
        <v>462</v>
      </c>
      <c r="AM67" s="656"/>
      <c r="AN67" s="657">
        <v>2878686</v>
      </c>
      <c r="AO67" s="658"/>
      <c r="AP67" s="658"/>
      <c r="AQ67" s="658"/>
      <c r="AR67" s="658"/>
      <c r="AS67" s="658"/>
      <c r="AT67" s="658"/>
      <c r="AU67" s="658"/>
      <c r="AV67" s="659"/>
      <c r="AW67" s="59"/>
      <c r="AX67" s="256"/>
    </row>
    <row r="68" spans="2:50" x14ac:dyDescent="0.25">
      <c r="C68" s="255"/>
      <c r="D68" s="670" t="s">
        <v>463</v>
      </c>
      <c r="E68" s="671"/>
      <c r="F68" s="671"/>
      <c r="G68" s="671"/>
      <c r="H68" s="671"/>
      <c r="I68" s="671"/>
      <c r="J68" s="671"/>
      <c r="K68" s="671"/>
      <c r="L68" s="671"/>
      <c r="M68" s="671"/>
      <c r="N68" s="671"/>
      <c r="O68" s="671"/>
      <c r="P68" s="671"/>
      <c r="Q68" s="671"/>
      <c r="R68" s="671"/>
      <c r="S68" s="671"/>
      <c r="T68" s="671"/>
      <c r="U68" s="671"/>
      <c r="V68" s="671"/>
      <c r="W68" s="671"/>
      <c r="X68" s="671"/>
      <c r="Y68" s="671"/>
      <c r="Z68" s="671"/>
      <c r="AA68" s="671"/>
      <c r="AB68" s="671"/>
      <c r="AC68" s="671"/>
      <c r="AD68" s="671"/>
      <c r="AE68" s="671"/>
      <c r="AF68" s="671"/>
      <c r="AG68" s="671"/>
      <c r="AH68" s="671"/>
      <c r="AI68" s="671"/>
      <c r="AJ68" s="671"/>
      <c r="AK68" s="672"/>
      <c r="AL68" s="655" t="s">
        <v>464</v>
      </c>
      <c r="AM68" s="656"/>
      <c r="AN68" s="657">
        <v>0</v>
      </c>
      <c r="AO68" s="658"/>
      <c r="AP68" s="658"/>
      <c r="AQ68" s="658"/>
      <c r="AR68" s="658"/>
      <c r="AS68" s="658"/>
      <c r="AT68" s="658"/>
      <c r="AU68" s="658"/>
      <c r="AV68" s="659"/>
      <c r="AW68" s="59"/>
      <c r="AX68" s="256"/>
    </row>
    <row r="69" spans="2:50" x14ac:dyDescent="0.25">
      <c r="C69" s="255"/>
      <c r="D69" s="670" t="s">
        <v>465</v>
      </c>
      <c r="E69" s="671"/>
      <c r="F69" s="671"/>
      <c r="G69" s="671"/>
      <c r="H69" s="671"/>
      <c r="I69" s="671"/>
      <c r="J69" s="671"/>
      <c r="K69" s="671"/>
      <c r="L69" s="671"/>
      <c r="M69" s="671"/>
      <c r="N69" s="671"/>
      <c r="O69" s="671"/>
      <c r="P69" s="671"/>
      <c r="Q69" s="671"/>
      <c r="R69" s="671"/>
      <c r="S69" s="671"/>
      <c r="T69" s="671"/>
      <c r="U69" s="671"/>
      <c r="V69" s="671"/>
      <c r="W69" s="671"/>
      <c r="X69" s="671"/>
      <c r="Y69" s="671"/>
      <c r="Z69" s="671"/>
      <c r="AA69" s="671"/>
      <c r="AB69" s="671"/>
      <c r="AC69" s="671"/>
      <c r="AD69" s="671"/>
      <c r="AE69" s="671"/>
      <c r="AF69" s="671"/>
      <c r="AG69" s="671"/>
      <c r="AH69" s="671"/>
      <c r="AI69" s="671"/>
      <c r="AJ69" s="671"/>
      <c r="AK69" s="672"/>
      <c r="AL69" s="655" t="s">
        <v>466</v>
      </c>
      <c r="AM69" s="656"/>
      <c r="AN69" s="657">
        <v>67332000</v>
      </c>
      <c r="AO69" s="658"/>
      <c r="AP69" s="658"/>
      <c r="AQ69" s="658"/>
      <c r="AR69" s="658"/>
      <c r="AS69" s="658"/>
      <c r="AT69" s="658"/>
      <c r="AU69" s="658"/>
      <c r="AV69" s="659"/>
      <c r="AW69" s="59"/>
      <c r="AX69" s="256"/>
    </row>
    <row r="70" spans="2:50" x14ac:dyDescent="0.25">
      <c r="C70" s="255"/>
      <c r="D70" s="670" t="s">
        <v>467</v>
      </c>
      <c r="E70" s="671"/>
      <c r="F70" s="671"/>
      <c r="G70" s="671"/>
      <c r="H70" s="671"/>
      <c r="I70" s="671"/>
      <c r="J70" s="671"/>
      <c r="K70" s="671"/>
      <c r="L70" s="671"/>
      <c r="M70" s="671"/>
      <c r="N70" s="671"/>
      <c r="O70" s="671"/>
      <c r="P70" s="671"/>
      <c r="Q70" s="671"/>
      <c r="R70" s="671"/>
      <c r="S70" s="671"/>
      <c r="T70" s="671"/>
      <c r="U70" s="671"/>
      <c r="V70" s="671"/>
      <c r="W70" s="671"/>
      <c r="X70" s="671"/>
      <c r="Y70" s="671"/>
      <c r="Z70" s="671"/>
      <c r="AA70" s="671"/>
      <c r="AB70" s="671"/>
      <c r="AC70" s="671"/>
      <c r="AD70" s="671"/>
      <c r="AE70" s="671"/>
      <c r="AF70" s="671"/>
      <c r="AG70" s="671"/>
      <c r="AH70" s="671"/>
      <c r="AI70" s="671"/>
      <c r="AJ70" s="671"/>
      <c r="AK70" s="672"/>
      <c r="AL70" s="655" t="s">
        <v>468</v>
      </c>
      <c r="AM70" s="656"/>
      <c r="AN70" s="657">
        <v>0</v>
      </c>
      <c r="AO70" s="658"/>
      <c r="AP70" s="658"/>
      <c r="AQ70" s="658"/>
      <c r="AR70" s="658"/>
      <c r="AS70" s="658"/>
      <c r="AT70" s="658"/>
      <c r="AU70" s="658"/>
      <c r="AV70" s="659"/>
      <c r="AW70" s="59"/>
      <c r="AX70" s="256"/>
    </row>
    <row r="71" spans="2:50" x14ac:dyDescent="0.25">
      <c r="C71" s="255"/>
      <c r="D71" s="667" t="s">
        <v>469</v>
      </c>
      <c r="E71" s="668"/>
      <c r="F71" s="668"/>
      <c r="G71" s="668"/>
      <c r="H71" s="668"/>
      <c r="I71" s="668"/>
      <c r="J71" s="668"/>
      <c r="K71" s="668"/>
      <c r="L71" s="668"/>
      <c r="M71" s="668"/>
      <c r="N71" s="668"/>
      <c r="O71" s="668"/>
      <c r="P71" s="668"/>
      <c r="Q71" s="668"/>
      <c r="R71" s="668"/>
      <c r="S71" s="668"/>
      <c r="T71" s="668"/>
      <c r="U71" s="668"/>
      <c r="V71" s="668"/>
      <c r="W71" s="668"/>
      <c r="X71" s="668"/>
      <c r="Y71" s="668"/>
      <c r="Z71" s="668"/>
      <c r="AA71" s="668"/>
      <c r="AB71" s="668"/>
      <c r="AC71" s="668"/>
      <c r="AD71" s="668"/>
      <c r="AE71" s="668"/>
      <c r="AF71" s="668"/>
      <c r="AG71" s="668"/>
      <c r="AH71" s="668"/>
      <c r="AI71" s="668"/>
      <c r="AJ71" s="668"/>
      <c r="AK71" s="669"/>
      <c r="AL71" s="655" t="s">
        <v>470</v>
      </c>
      <c r="AM71" s="656"/>
      <c r="AN71" s="657">
        <v>70210686</v>
      </c>
      <c r="AO71" s="658"/>
      <c r="AP71" s="658"/>
      <c r="AQ71" s="658"/>
      <c r="AR71" s="658"/>
      <c r="AS71" s="658"/>
      <c r="AT71" s="658"/>
      <c r="AU71" s="658"/>
      <c r="AV71" s="659"/>
      <c r="AW71" s="59"/>
      <c r="AX71" s="256"/>
    </row>
    <row r="72" spans="2:50" x14ac:dyDescent="0.25">
      <c r="C72" s="255"/>
      <c r="D72" s="667" t="s">
        <v>471</v>
      </c>
      <c r="E72" s="668"/>
      <c r="F72" s="668"/>
      <c r="G72" s="668"/>
      <c r="H72" s="668"/>
      <c r="I72" s="668"/>
      <c r="J72" s="668"/>
      <c r="K72" s="668"/>
      <c r="L72" s="668"/>
      <c r="M72" s="668"/>
      <c r="N72" s="668"/>
      <c r="O72" s="668"/>
      <c r="P72" s="668"/>
      <c r="Q72" s="668"/>
      <c r="R72" s="668"/>
      <c r="S72" s="668"/>
      <c r="T72" s="668"/>
      <c r="U72" s="668"/>
      <c r="V72" s="668"/>
      <c r="W72" s="668"/>
      <c r="X72" s="668"/>
      <c r="Y72" s="668"/>
      <c r="Z72" s="668"/>
      <c r="AA72" s="668"/>
      <c r="AB72" s="668"/>
      <c r="AC72" s="668"/>
      <c r="AD72" s="668"/>
      <c r="AE72" s="668"/>
      <c r="AF72" s="668"/>
      <c r="AG72" s="668"/>
      <c r="AH72" s="668"/>
      <c r="AI72" s="668"/>
      <c r="AJ72" s="668"/>
      <c r="AK72" s="669"/>
      <c r="AL72" s="655" t="s">
        <v>472</v>
      </c>
      <c r="AM72" s="656"/>
      <c r="AN72" s="690">
        <v>70210686</v>
      </c>
      <c r="AO72" s="691"/>
      <c r="AP72" s="691"/>
      <c r="AQ72" s="691"/>
      <c r="AR72" s="691"/>
      <c r="AS72" s="691"/>
      <c r="AT72" s="691"/>
      <c r="AU72" s="691"/>
      <c r="AV72" s="692"/>
      <c r="AW72" s="59"/>
      <c r="AX72" s="256"/>
    </row>
    <row r="73" spans="2:50" ht="15.75" thickBot="1" x14ac:dyDescent="0.3">
      <c r="C73" s="279"/>
      <c r="D73" s="280"/>
      <c r="E73" s="280"/>
      <c r="F73" s="280"/>
      <c r="G73" s="280"/>
      <c r="H73" s="280"/>
      <c r="I73" s="280"/>
      <c r="J73" s="280"/>
      <c r="K73" s="280"/>
      <c r="L73" s="280"/>
      <c r="M73" s="280"/>
      <c r="N73" s="280"/>
      <c r="O73" s="280"/>
      <c r="P73" s="280"/>
      <c r="Q73" s="280"/>
      <c r="R73" s="280"/>
      <c r="S73" s="280"/>
      <c r="T73" s="280"/>
      <c r="U73" s="280"/>
      <c r="V73" s="280"/>
      <c r="W73" s="280"/>
      <c r="X73" s="280"/>
      <c r="Y73" s="280"/>
      <c r="Z73" s="280"/>
      <c r="AA73" s="280"/>
      <c r="AB73" s="280"/>
      <c r="AC73" s="280"/>
      <c r="AD73" s="280"/>
      <c r="AE73" s="280"/>
      <c r="AF73" s="280"/>
      <c r="AG73" s="280"/>
      <c r="AH73" s="280"/>
      <c r="AI73" s="280"/>
      <c r="AJ73" s="280"/>
      <c r="AK73" s="280"/>
      <c r="AL73" s="280"/>
      <c r="AM73" s="280"/>
      <c r="AN73" s="280"/>
      <c r="AO73" s="280"/>
      <c r="AP73" s="280"/>
      <c r="AQ73" s="280"/>
      <c r="AR73" s="280"/>
      <c r="AS73" s="280"/>
      <c r="AT73" s="270"/>
      <c r="AU73" s="270"/>
      <c r="AV73" s="270"/>
      <c r="AW73" s="270"/>
      <c r="AX73" s="271"/>
    </row>
    <row r="74" spans="2:50" ht="15.75" thickBot="1" x14ac:dyDescent="0.3"/>
    <row r="75" spans="2:50" x14ac:dyDescent="0.25">
      <c r="C75" s="251"/>
      <c r="D75" s="252"/>
      <c r="E75" s="252"/>
      <c r="F75" s="252"/>
      <c r="G75" s="252"/>
      <c r="H75" s="252"/>
      <c r="I75" s="252"/>
      <c r="J75" s="252"/>
      <c r="K75" s="252"/>
      <c r="L75" s="252"/>
      <c r="M75" s="252"/>
      <c r="N75" s="252"/>
      <c r="O75" s="252"/>
      <c r="P75" s="252"/>
      <c r="Q75" s="252"/>
      <c r="R75" s="252"/>
      <c r="S75" s="252"/>
      <c r="T75" s="252"/>
      <c r="U75" s="252"/>
      <c r="V75" s="252"/>
      <c r="W75" s="252"/>
      <c r="X75" s="252"/>
      <c r="Y75" s="252"/>
      <c r="Z75" s="252"/>
      <c r="AA75" s="252"/>
      <c r="AB75" s="252"/>
      <c r="AC75" s="252"/>
      <c r="AD75" s="252"/>
      <c r="AE75" s="252"/>
      <c r="AF75" s="252"/>
      <c r="AG75" s="252"/>
      <c r="AH75" s="252"/>
      <c r="AI75" s="252"/>
      <c r="AJ75" s="252"/>
      <c r="AK75" s="252"/>
      <c r="AL75" s="252"/>
      <c r="AM75" s="252"/>
      <c r="AN75" s="252"/>
      <c r="AO75" s="252"/>
      <c r="AP75" s="252"/>
      <c r="AQ75" s="252"/>
      <c r="AR75" s="252"/>
      <c r="AS75" s="252"/>
      <c r="AT75" s="253"/>
      <c r="AU75" s="253"/>
      <c r="AV75" s="253"/>
      <c r="AW75" s="253"/>
      <c r="AX75" s="254"/>
    </row>
    <row r="76" spans="2:50" x14ac:dyDescent="0.25">
      <c r="B76" s="242"/>
      <c r="C76" s="255"/>
      <c r="D76" s="561" t="s">
        <v>473</v>
      </c>
      <c r="E76" s="562"/>
      <c r="F76" s="562"/>
      <c r="G76" s="562"/>
      <c r="H76" s="562"/>
      <c r="I76" s="562"/>
      <c r="J76" s="562"/>
      <c r="K76" s="562"/>
      <c r="L76" s="562"/>
      <c r="M76" s="562"/>
      <c r="N76" s="562"/>
      <c r="O76" s="562"/>
      <c r="P76" s="562"/>
      <c r="Q76" s="562"/>
      <c r="R76" s="562"/>
      <c r="S76" s="562"/>
      <c r="T76" s="562"/>
      <c r="U76" s="562"/>
      <c r="V76" s="562"/>
      <c r="W76" s="562"/>
      <c r="X76" s="562"/>
      <c r="Y76" s="562"/>
      <c r="Z76" s="562"/>
      <c r="AA76" s="562"/>
      <c r="AB76" s="562"/>
      <c r="AC76" s="562"/>
      <c r="AD76" s="562"/>
      <c r="AE76" s="562"/>
      <c r="AF76" s="562"/>
      <c r="AG76" s="562"/>
      <c r="AH76" s="562"/>
      <c r="AI76" s="562"/>
      <c r="AJ76" s="562"/>
      <c r="AK76" s="562"/>
      <c r="AL76" s="562"/>
      <c r="AM76" s="562"/>
      <c r="AN76" s="562"/>
      <c r="AO76" s="562"/>
      <c r="AP76" s="562"/>
      <c r="AQ76" s="562"/>
      <c r="AR76" s="562"/>
      <c r="AS76" s="562"/>
      <c r="AT76" s="562"/>
      <c r="AU76" s="562"/>
      <c r="AV76" s="563"/>
      <c r="AW76" s="59"/>
      <c r="AX76" s="256"/>
    </row>
    <row r="77" spans="2:50" x14ac:dyDescent="0.25">
      <c r="B77" s="242"/>
      <c r="C77" s="255"/>
      <c r="D77" s="282"/>
      <c r="E77" s="283"/>
      <c r="F77" s="283"/>
      <c r="G77" s="283"/>
      <c r="H77" s="283"/>
      <c r="I77" s="283"/>
      <c r="J77" s="283"/>
      <c r="K77" s="283"/>
      <c r="L77" s="283"/>
      <c r="M77" s="283"/>
      <c r="N77" s="283"/>
      <c r="O77" s="283"/>
      <c r="P77" s="283"/>
      <c r="Q77" s="283"/>
      <c r="R77" s="283"/>
      <c r="S77" s="283"/>
      <c r="T77" s="283"/>
      <c r="U77" s="283"/>
      <c r="V77" s="283"/>
      <c r="W77" s="283"/>
      <c r="X77" s="283"/>
      <c r="Y77" s="283"/>
      <c r="Z77" s="283"/>
      <c r="AA77" s="283"/>
      <c r="AB77" s="283"/>
      <c r="AC77" s="283"/>
      <c r="AD77" s="283"/>
      <c r="AE77" s="283"/>
      <c r="AF77" s="283"/>
      <c r="AG77" s="283"/>
      <c r="AH77" s="283"/>
      <c r="AI77" s="283"/>
      <c r="AJ77" s="283"/>
      <c r="AK77" s="283"/>
      <c r="AL77" s="283"/>
      <c r="AM77" s="283"/>
      <c r="AN77" s="283"/>
      <c r="AO77" s="283"/>
      <c r="AP77" s="59"/>
      <c r="AQ77" s="59"/>
      <c r="AR77" s="59"/>
      <c r="AS77" s="59"/>
      <c r="AT77" s="59"/>
      <c r="AU77" s="59"/>
      <c r="AV77" s="59"/>
      <c r="AW77" s="59"/>
      <c r="AX77" s="256"/>
    </row>
    <row r="78" spans="2:50" ht="15" customHeight="1" x14ac:dyDescent="0.25">
      <c r="B78" s="242"/>
      <c r="C78" s="255"/>
      <c r="D78" s="283"/>
      <c r="E78" s="283"/>
      <c r="F78" s="283"/>
      <c r="G78" s="283"/>
      <c r="H78" s="283"/>
      <c r="I78" s="283"/>
      <c r="J78" s="283"/>
      <c r="K78" s="283"/>
      <c r="L78" s="283"/>
      <c r="M78" s="283"/>
      <c r="N78" s="283"/>
      <c r="O78" s="283"/>
      <c r="P78" s="283"/>
      <c r="Q78" s="283"/>
      <c r="R78" s="283"/>
      <c r="S78" s="283"/>
      <c r="T78" s="283"/>
      <c r="U78" s="283"/>
      <c r="V78" s="283"/>
      <c r="W78" s="283"/>
      <c r="X78" s="283"/>
      <c r="Y78" s="283"/>
      <c r="Z78" s="283"/>
      <c r="AA78" s="283"/>
      <c r="AB78" s="283"/>
      <c r="AC78" s="283"/>
      <c r="AD78" s="283"/>
      <c r="AE78" s="59"/>
      <c r="AF78" s="59"/>
      <c r="AG78" s="59"/>
      <c r="AH78" s="59"/>
      <c r="AI78" s="59"/>
      <c r="AJ78" s="59"/>
      <c r="AK78" s="59"/>
      <c r="AL78" s="59"/>
      <c r="AM78" s="283"/>
      <c r="AN78" s="283"/>
      <c r="AO78" s="693" t="s">
        <v>444</v>
      </c>
      <c r="AP78" s="694"/>
      <c r="AQ78" s="694"/>
      <c r="AR78" s="694"/>
      <c r="AS78" s="694"/>
      <c r="AT78" s="694"/>
      <c r="AU78" s="694"/>
      <c r="AV78" s="695"/>
      <c r="AW78" s="59"/>
      <c r="AX78" s="256"/>
    </row>
    <row r="79" spans="2:50" ht="15" customHeight="1" x14ac:dyDescent="0.25">
      <c r="B79" s="242"/>
      <c r="C79" s="255"/>
      <c r="D79" s="696" t="s">
        <v>474</v>
      </c>
      <c r="E79" s="696"/>
      <c r="F79" s="696"/>
      <c r="G79" s="696"/>
      <c r="H79" s="696"/>
      <c r="I79" s="696"/>
      <c r="J79" s="696"/>
      <c r="K79" s="696"/>
      <c r="L79" s="696"/>
      <c r="M79" s="696"/>
      <c r="N79" s="696"/>
      <c r="O79" s="696"/>
      <c r="P79" s="696"/>
      <c r="Q79" s="696"/>
      <c r="R79" s="696"/>
      <c r="S79" s="696"/>
      <c r="T79" s="696"/>
      <c r="U79" s="696"/>
      <c r="V79" s="696"/>
      <c r="W79" s="696"/>
      <c r="X79" s="696"/>
      <c r="Y79" s="696"/>
      <c r="Z79" s="696"/>
      <c r="AA79" s="696"/>
      <c r="AB79" s="696"/>
      <c r="AC79" s="696"/>
      <c r="AD79" s="696"/>
      <c r="AE79" s="696"/>
      <c r="AF79" s="696"/>
      <c r="AG79" s="696"/>
      <c r="AH79" s="696"/>
      <c r="AI79" s="696"/>
      <c r="AJ79" s="696"/>
      <c r="AK79" s="696"/>
      <c r="AL79" s="697"/>
      <c r="AM79" s="682" t="s">
        <v>475</v>
      </c>
      <c r="AN79" s="683"/>
      <c r="AO79" s="698">
        <v>0</v>
      </c>
      <c r="AP79" s="699"/>
      <c r="AQ79" s="699"/>
      <c r="AR79" s="699"/>
      <c r="AS79" s="699"/>
      <c r="AT79" s="699"/>
      <c r="AU79" s="699"/>
      <c r="AV79" s="700"/>
      <c r="AW79" s="59"/>
      <c r="AX79" s="256"/>
    </row>
    <row r="80" spans="2:50" x14ac:dyDescent="0.25">
      <c r="B80" s="242"/>
      <c r="C80" s="255"/>
      <c r="D80" s="250"/>
      <c r="E80" s="250"/>
      <c r="F80" s="250"/>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250"/>
      <c r="AI80" s="250"/>
      <c r="AJ80" s="250"/>
      <c r="AK80" s="250"/>
      <c r="AL80" s="250"/>
      <c r="AM80" s="250"/>
      <c r="AN80" s="250"/>
      <c r="AO80" s="250"/>
      <c r="AP80" s="250"/>
      <c r="AQ80" s="250"/>
      <c r="AR80" s="250"/>
      <c r="AS80" s="250"/>
      <c r="AT80" s="59"/>
      <c r="AU80" s="59"/>
      <c r="AV80" s="59"/>
      <c r="AW80" s="59"/>
      <c r="AX80" s="256"/>
    </row>
    <row r="81" spans="2:50" x14ac:dyDescent="0.25">
      <c r="B81" s="242"/>
      <c r="C81" s="255"/>
      <c r="D81" s="561" t="s">
        <v>476</v>
      </c>
      <c r="E81" s="562"/>
      <c r="F81" s="562"/>
      <c r="G81" s="562"/>
      <c r="H81" s="562"/>
      <c r="I81" s="562"/>
      <c r="J81" s="562"/>
      <c r="K81" s="562"/>
      <c r="L81" s="562"/>
      <c r="M81" s="562"/>
      <c r="N81" s="562"/>
      <c r="O81" s="562"/>
      <c r="P81" s="562"/>
      <c r="Q81" s="562"/>
      <c r="R81" s="562"/>
      <c r="S81" s="562"/>
      <c r="T81" s="562"/>
      <c r="U81" s="562"/>
      <c r="V81" s="562"/>
      <c r="W81" s="562"/>
      <c r="X81" s="562"/>
      <c r="Y81" s="562"/>
      <c r="Z81" s="562"/>
      <c r="AA81" s="562"/>
      <c r="AB81" s="562"/>
      <c r="AC81" s="562"/>
      <c r="AD81" s="562"/>
      <c r="AE81" s="562"/>
      <c r="AF81" s="562"/>
      <c r="AG81" s="562"/>
      <c r="AH81" s="562"/>
      <c r="AI81" s="562"/>
      <c r="AJ81" s="562"/>
      <c r="AK81" s="562"/>
      <c r="AL81" s="562"/>
      <c r="AM81" s="562"/>
      <c r="AN81" s="562"/>
      <c r="AO81" s="562"/>
      <c r="AP81" s="562"/>
      <c r="AQ81" s="562"/>
      <c r="AR81" s="562"/>
      <c r="AS81" s="562"/>
      <c r="AT81" s="562"/>
      <c r="AU81" s="562"/>
      <c r="AV81" s="563"/>
      <c r="AW81" s="59"/>
      <c r="AX81" s="256"/>
    </row>
    <row r="82" spans="2:50" x14ac:dyDescent="0.25">
      <c r="B82" s="242"/>
      <c r="C82" s="255"/>
      <c r="D82" s="283"/>
      <c r="E82" s="283"/>
      <c r="F82" s="283"/>
      <c r="G82" s="283"/>
      <c r="H82" s="283"/>
      <c r="I82" s="283"/>
      <c r="J82" s="283"/>
      <c r="K82" s="283"/>
      <c r="L82" s="283"/>
      <c r="M82" s="283"/>
      <c r="N82" s="283"/>
      <c r="O82" s="283"/>
      <c r="P82" s="283"/>
      <c r="Q82" s="283"/>
      <c r="R82" s="283"/>
      <c r="S82" s="283"/>
      <c r="T82" s="283"/>
      <c r="U82" s="283"/>
      <c r="V82" s="283"/>
      <c r="W82" s="283"/>
      <c r="X82" s="283"/>
      <c r="Y82" s="283"/>
      <c r="Z82" s="283"/>
      <c r="AA82" s="283"/>
      <c r="AB82" s="283"/>
      <c r="AC82" s="283"/>
      <c r="AD82" s="283"/>
      <c r="AE82" s="283"/>
      <c r="AF82" s="283"/>
      <c r="AG82" s="283"/>
      <c r="AH82" s="283"/>
      <c r="AI82" s="283"/>
      <c r="AJ82" s="283"/>
      <c r="AK82" s="283"/>
      <c r="AL82" s="59"/>
      <c r="AM82" s="59"/>
      <c r="AN82" s="59"/>
      <c r="AO82" s="59"/>
      <c r="AP82" s="59"/>
      <c r="AQ82" s="59"/>
      <c r="AR82" s="59"/>
      <c r="AS82" s="59"/>
      <c r="AT82" s="59"/>
      <c r="AU82" s="59"/>
      <c r="AV82" s="59"/>
      <c r="AW82" s="59"/>
      <c r="AX82" s="256"/>
    </row>
    <row r="83" spans="2:50" x14ac:dyDescent="0.25">
      <c r="B83" s="242"/>
      <c r="C83" s="255"/>
      <c r="D83" s="278" t="s">
        <v>477</v>
      </c>
      <c r="E83" s="284"/>
      <c r="F83" s="284"/>
      <c r="G83" s="284"/>
      <c r="H83" s="284"/>
      <c r="I83" s="284"/>
      <c r="J83" s="284"/>
      <c r="K83" s="284"/>
      <c r="L83" s="284"/>
      <c r="M83" s="284"/>
      <c r="N83" s="284"/>
      <c r="O83" s="284"/>
      <c r="P83" s="284"/>
      <c r="Q83" s="284"/>
      <c r="R83" s="284"/>
      <c r="S83" s="284"/>
      <c r="T83" s="284"/>
      <c r="U83" s="284"/>
      <c r="V83" s="284"/>
      <c r="W83" s="284"/>
      <c r="X83" s="284"/>
      <c r="Y83" s="284"/>
      <c r="Z83" s="284"/>
      <c r="AA83" s="284"/>
      <c r="AB83" s="284"/>
      <c r="AC83" s="284"/>
      <c r="AD83" s="284"/>
      <c r="AE83" s="284"/>
      <c r="AF83" s="284"/>
      <c r="AG83" s="284"/>
      <c r="AH83" s="284"/>
      <c r="AI83" s="284"/>
      <c r="AJ83" s="284"/>
      <c r="AK83" s="284"/>
      <c r="AL83" s="33"/>
      <c r="AM83" s="33"/>
      <c r="AN83" s="33"/>
      <c r="AO83" s="33"/>
      <c r="AP83" s="33"/>
      <c r="AQ83" s="33"/>
      <c r="AR83" s="33"/>
      <c r="AS83" s="59"/>
      <c r="AT83" s="59"/>
      <c r="AU83" s="59"/>
      <c r="AV83" s="59"/>
      <c r="AW83" s="59"/>
      <c r="AX83" s="256"/>
    </row>
    <row r="84" spans="2:50" ht="15" customHeight="1" x14ac:dyDescent="0.25">
      <c r="B84" s="242"/>
      <c r="C84" s="255"/>
      <c r="D84" s="284"/>
      <c r="E84" s="284"/>
      <c r="F84" s="284"/>
      <c r="G84" s="284"/>
      <c r="H84" s="284"/>
      <c r="I84" s="284"/>
      <c r="J84" s="284"/>
      <c r="K84" s="284"/>
      <c r="L84" s="284"/>
      <c r="M84" s="284"/>
      <c r="N84" s="284"/>
      <c r="O84" s="284"/>
      <c r="P84" s="284"/>
      <c r="Q84" s="284"/>
      <c r="R84" s="284"/>
      <c r="S84" s="284"/>
      <c r="T84" s="284"/>
      <c r="U84" s="284"/>
      <c r="V84" s="284"/>
      <c r="W84" s="284"/>
      <c r="X84" s="284"/>
      <c r="Y84" s="284"/>
      <c r="Z84" s="284"/>
      <c r="AA84" s="284"/>
      <c r="AB84" s="284"/>
      <c r="AC84" s="284"/>
      <c r="AD84" s="59"/>
      <c r="AE84" s="59"/>
      <c r="AF84" s="59"/>
      <c r="AG84" s="59"/>
      <c r="AH84" s="59"/>
      <c r="AI84" s="59"/>
      <c r="AJ84" s="59"/>
      <c r="AK84" s="59"/>
      <c r="AL84" s="284"/>
      <c r="AM84" s="284"/>
      <c r="AN84" s="284"/>
      <c r="AO84" s="676" t="s">
        <v>444</v>
      </c>
      <c r="AP84" s="677"/>
      <c r="AQ84" s="677"/>
      <c r="AR84" s="677"/>
      <c r="AS84" s="677"/>
      <c r="AT84" s="677"/>
      <c r="AU84" s="677"/>
      <c r="AV84" s="678"/>
      <c r="AW84" s="59"/>
      <c r="AX84" s="256"/>
    </row>
    <row r="85" spans="2:50" ht="15" customHeight="1" x14ac:dyDescent="0.25">
      <c r="B85" s="242"/>
      <c r="C85" s="255"/>
      <c r="D85" s="679" t="s">
        <v>478</v>
      </c>
      <c r="E85" s="680"/>
      <c r="F85" s="680"/>
      <c r="G85" s="680"/>
      <c r="H85" s="680"/>
      <c r="I85" s="680"/>
      <c r="J85" s="680"/>
      <c r="K85" s="680"/>
      <c r="L85" s="680"/>
      <c r="M85" s="680"/>
      <c r="N85" s="680"/>
      <c r="O85" s="680"/>
      <c r="P85" s="680"/>
      <c r="Q85" s="680"/>
      <c r="R85" s="680"/>
      <c r="S85" s="680"/>
      <c r="T85" s="680"/>
      <c r="U85" s="680"/>
      <c r="V85" s="680"/>
      <c r="W85" s="680"/>
      <c r="X85" s="680"/>
      <c r="Y85" s="680"/>
      <c r="Z85" s="680"/>
      <c r="AA85" s="680"/>
      <c r="AB85" s="680"/>
      <c r="AC85" s="680"/>
      <c r="AD85" s="680"/>
      <c r="AE85" s="680"/>
      <c r="AF85" s="680"/>
      <c r="AG85" s="680"/>
      <c r="AH85" s="680"/>
      <c r="AI85" s="680"/>
      <c r="AJ85" s="680"/>
      <c r="AK85" s="680"/>
      <c r="AL85" s="681"/>
      <c r="AM85" s="682" t="s">
        <v>479</v>
      </c>
      <c r="AN85" s="683"/>
      <c r="AO85" s="684">
        <v>0</v>
      </c>
      <c r="AP85" s="685"/>
      <c r="AQ85" s="685"/>
      <c r="AR85" s="685"/>
      <c r="AS85" s="685"/>
      <c r="AT85" s="685"/>
      <c r="AU85" s="685"/>
      <c r="AV85" s="686"/>
      <c r="AW85" s="59"/>
      <c r="AX85" s="256"/>
    </row>
    <row r="86" spans="2:50" ht="15" customHeight="1" x14ac:dyDescent="0.25">
      <c r="B86" s="242"/>
      <c r="C86" s="255"/>
      <c r="D86" s="679" t="s">
        <v>480</v>
      </c>
      <c r="E86" s="680"/>
      <c r="F86" s="680"/>
      <c r="G86" s="680"/>
      <c r="H86" s="680"/>
      <c r="I86" s="680"/>
      <c r="J86" s="680"/>
      <c r="K86" s="680"/>
      <c r="L86" s="680"/>
      <c r="M86" s="680"/>
      <c r="N86" s="680"/>
      <c r="O86" s="680"/>
      <c r="P86" s="680"/>
      <c r="Q86" s="680"/>
      <c r="R86" s="680"/>
      <c r="S86" s="680"/>
      <c r="T86" s="680"/>
      <c r="U86" s="680"/>
      <c r="V86" s="680"/>
      <c r="W86" s="680"/>
      <c r="X86" s="680"/>
      <c r="Y86" s="680"/>
      <c r="Z86" s="680"/>
      <c r="AA86" s="680"/>
      <c r="AB86" s="680"/>
      <c r="AC86" s="680"/>
      <c r="AD86" s="680"/>
      <c r="AE86" s="680"/>
      <c r="AF86" s="680"/>
      <c r="AG86" s="680"/>
      <c r="AH86" s="680"/>
      <c r="AI86" s="680"/>
      <c r="AJ86" s="680"/>
      <c r="AK86" s="680"/>
      <c r="AL86" s="681"/>
      <c r="AM86" s="682" t="s">
        <v>481</v>
      </c>
      <c r="AN86" s="683"/>
      <c r="AO86" s="687">
        <v>0</v>
      </c>
      <c r="AP86" s="688"/>
      <c r="AQ86" s="688"/>
      <c r="AR86" s="688"/>
      <c r="AS86" s="688"/>
      <c r="AT86" s="688"/>
      <c r="AU86" s="688"/>
      <c r="AV86" s="689"/>
      <c r="AW86" s="59"/>
      <c r="AX86" s="256"/>
    </row>
    <row r="87" spans="2:50" ht="15.75" thickBot="1" x14ac:dyDescent="0.3">
      <c r="B87" s="242"/>
      <c r="C87" s="279"/>
      <c r="D87" s="285"/>
      <c r="E87" s="285"/>
      <c r="F87" s="285"/>
      <c r="G87" s="285"/>
      <c r="H87" s="285"/>
      <c r="I87" s="285"/>
      <c r="J87" s="285"/>
      <c r="K87" s="285"/>
      <c r="L87" s="285"/>
      <c r="M87" s="285"/>
      <c r="N87" s="285"/>
      <c r="O87" s="285"/>
      <c r="P87" s="285"/>
      <c r="Q87" s="285"/>
      <c r="R87" s="285"/>
      <c r="S87" s="285"/>
      <c r="T87" s="285"/>
      <c r="U87" s="285"/>
      <c r="V87" s="285"/>
      <c r="W87" s="285"/>
      <c r="X87" s="285"/>
      <c r="Y87" s="285"/>
      <c r="Z87" s="285"/>
      <c r="AA87" s="285"/>
      <c r="AB87" s="285"/>
      <c r="AC87" s="285"/>
      <c r="AD87" s="285"/>
      <c r="AE87" s="285"/>
      <c r="AF87" s="285"/>
      <c r="AG87" s="285"/>
      <c r="AH87" s="285"/>
      <c r="AI87" s="285"/>
      <c r="AJ87" s="285"/>
      <c r="AK87" s="285"/>
      <c r="AL87" s="285"/>
      <c r="AM87" s="286"/>
      <c r="AN87" s="286"/>
      <c r="AO87" s="287"/>
      <c r="AP87" s="288"/>
      <c r="AQ87" s="288"/>
      <c r="AR87" s="288"/>
      <c r="AS87" s="288"/>
      <c r="AT87" s="288"/>
      <c r="AU87" s="288"/>
      <c r="AV87" s="288"/>
      <c r="AW87" s="270"/>
      <c r="AX87" s="271"/>
    </row>
    <row r="88" spans="2:50" ht="15.75" thickBot="1" x14ac:dyDescent="0.3">
      <c r="B88" s="242"/>
    </row>
    <row r="89" spans="2:50" x14ac:dyDescent="0.25">
      <c r="C89" s="251"/>
      <c r="D89" s="252"/>
      <c r="E89" s="252"/>
      <c r="F89" s="252"/>
      <c r="G89" s="252"/>
      <c r="H89" s="252"/>
      <c r="I89" s="252"/>
      <c r="J89" s="252"/>
      <c r="K89" s="252"/>
      <c r="L89" s="252"/>
      <c r="M89" s="252"/>
      <c r="N89" s="252"/>
      <c r="O89" s="252"/>
      <c r="P89" s="252"/>
      <c r="Q89" s="252"/>
      <c r="R89" s="252"/>
      <c r="S89" s="252"/>
      <c r="T89" s="252"/>
      <c r="U89" s="252"/>
      <c r="V89" s="252"/>
      <c r="W89" s="252"/>
      <c r="X89" s="252"/>
      <c r="Y89" s="252"/>
      <c r="Z89" s="252"/>
      <c r="AA89" s="252"/>
      <c r="AB89" s="252"/>
      <c r="AC89" s="252"/>
      <c r="AD89" s="252"/>
      <c r="AE89" s="252"/>
      <c r="AF89" s="252"/>
      <c r="AG89" s="252"/>
      <c r="AH89" s="252"/>
      <c r="AI89" s="252"/>
      <c r="AJ89" s="252"/>
      <c r="AK89" s="252"/>
      <c r="AL89" s="252"/>
      <c r="AM89" s="252"/>
      <c r="AN89" s="252"/>
      <c r="AO89" s="252"/>
      <c r="AP89" s="252"/>
      <c r="AQ89" s="252"/>
      <c r="AR89" s="252"/>
      <c r="AS89" s="289"/>
    </row>
    <row r="90" spans="2:50" ht="15" customHeight="1" x14ac:dyDescent="0.25">
      <c r="C90" s="255"/>
      <c r="D90" s="701" t="s">
        <v>482</v>
      </c>
      <c r="E90" s="702"/>
      <c r="F90" s="702"/>
      <c r="G90" s="702"/>
      <c r="H90" s="702"/>
      <c r="I90" s="702"/>
      <c r="J90" s="702"/>
      <c r="K90" s="702"/>
      <c r="L90" s="702"/>
      <c r="M90" s="702"/>
      <c r="N90" s="702"/>
      <c r="O90" s="702"/>
      <c r="P90" s="702"/>
      <c r="Q90" s="702"/>
      <c r="R90" s="702"/>
      <c r="S90" s="702"/>
      <c r="T90" s="702"/>
      <c r="U90" s="702"/>
      <c r="V90" s="702"/>
      <c r="W90" s="702"/>
      <c r="X90" s="702"/>
      <c r="Y90" s="702"/>
      <c r="Z90" s="702"/>
      <c r="AA90" s="702"/>
      <c r="AB90" s="702"/>
      <c r="AC90" s="702"/>
      <c r="AD90" s="702"/>
      <c r="AE90" s="702"/>
      <c r="AF90" s="703"/>
      <c r="AG90" s="710" t="s">
        <v>483</v>
      </c>
      <c r="AH90" s="711"/>
      <c r="AI90" s="711"/>
      <c r="AJ90" s="711"/>
      <c r="AK90" s="711"/>
      <c r="AL90" s="711"/>
      <c r="AM90" s="711"/>
      <c r="AN90" s="711"/>
      <c r="AO90" s="711"/>
      <c r="AP90" s="711"/>
      <c r="AQ90" s="711"/>
      <c r="AR90" s="712"/>
      <c r="AS90" s="290"/>
    </row>
    <row r="91" spans="2:50" x14ac:dyDescent="0.25">
      <c r="B91" s="242"/>
      <c r="C91" s="255"/>
      <c r="D91" s="704"/>
      <c r="E91" s="705"/>
      <c r="F91" s="705"/>
      <c r="G91" s="705"/>
      <c r="H91" s="705"/>
      <c r="I91" s="705"/>
      <c r="J91" s="705"/>
      <c r="K91" s="705"/>
      <c r="L91" s="705"/>
      <c r="M91" s="705"/>
      <c r="N91" s="705"/>
      <c r="O91" s="705"/>
      <c r="P91" s="705"/>
      <c r="Q91" s="705"/>
      <c r="R91" s="705"/>
      <c r="S91" s="705"/>
      <c r="T91" s="705"/>
      <c r="U91" s="705"/>
      <c r="V91" s="705"/>
      <c r="W91" s="705"/>
      <c r="X91" s="705"/>
      <c r="Y91" s="705"/>
      <c r="Z91" s="705"/>
      <c r="AA91" s="705"/>
      <c r="AB91" s="705"/>
      <c r="AC91" s="705"/>
      <c r="AD91" s="705"/>
      <c r="AE91" s="705"/>
      <c r="AF91" s="706"/>
      <c r="AG91" s="710">
        <v>2013</v>
      </c>
      <c r="AH91" s="711"/>
      <c r="AI91" s="711"/>
      <c r="AJ91" s="711"/>
      <c r="AK91" s="711"/>
      <c r="AL91" s="711"/>
      <c r="AM91" s="711"/>
      <c r="AN91" s="711"/>
      <c r="AO91" s="711"/>
      <c r="AP91" s="711"/>
      <c r="AQ91" s="711"/>
      <c r="AR91" s="712"/>
      <c r="AS91" s="290"/>
    </row>
    <row r="92" spans="2:50" ht="30.75" customHeight="1" x14ac:dyDescent="0.25">
      <c r="B92" s="242"/>
      <c r="C92" s="255"/>
      <c r="D92" s="704"/>
      <c r="E92" s="705"/>
      <c r="F92" s="705"/>
      <c r="G92" s="705"/>
      <c r="H92" s="705"/>
      <c r="I92" s="705"/>
      <c r="J92" s="705"/>
      <c r="K92" s="705"/>
      <c r="L92" s="705"/>
      <c r="M92" s="705"/>
      <c r="N92" s="705"/>
      <c r="O92" s="705"/>
      <c r="P92" s="705"/>
      <c r="Q92" s="705"/>
      <c r="R92" s="705"/>
      <c r="S92" s="705"/>
      <c r="T92" s="705"/>
      <c r="U92" s="705"/>
      <c r="V92" s="705"/>
      <c r="W92" s="705"/>
      <c r="X92" s="705"/>
      <c r="Y92" s="705"/>
      <c r="Z92" s="705"/>
      <c r="AA92" s="705"/>
      <c r="AB92" s="705"/>
      <c r="AC92" s="705"/>
      <c r="AD92" s="705"/>
      <c r="AE92" s="705"/>
      <c r="AF92" s="706"/>
      <c r="AG92" s="713" t="s">
        <v>484</v>
      </c>
      <c r="AH92" s="714"/>
      <c r="AI92" s="714"/>
      <c r="AJ92" s="714"/>
      <c r="AK92" s="714"/>
      <c r="AL92" s="715"/>
      <c r="AM92" s="713" t="s">
        <v>485</v>
      </c>
      <c r="AN92" s="714"/>
      <c r="AO92" s="714"/>
      <c r="AP92" s="714"/>
      <c r="AQ92" s="714"/>
      <c r="AR92" s="715"/>
      <c r="AS92" s="290"/>
    </row>
    <row r="93" spans="2:50" x14ac:dyDescent="0.25">
      <c r="B93" s="242"/>
      <c r="C93" s="255"/>
      <c r="D93" s="707"/>
      <c r="E93" s="708"/>
      <c r="F93" s="708"/>
      <c r="G93" s="708"/>
      <c r="H93" s="708"/>
      <c r="I93" s="708"/>
      <c r="J93" s="708"/>
      <c r="K93" s="708"/>
      <c r="L93" s="708"/>
      <c r="M93" s="708"/>
      <c r="N93" s="708"/>
      <c r="O93" s="708"/>
      <c r="P93" s="708"/>
      <c r="Q93" s="708"/>
      <c r="R93" s="708"/>
      <c r="S93" s="708"/>
      <c r="T93" s="708"/>
      <c r="U93" s="708"/>
      <c r="V93" s="708"/>
      <c r="W93" s="708"/>
      <c r="X93" s="708"/>
      <c r="Y93" s="708"/>
      <c r="Z93" s="708"/>
      <c r="AA93" s="708"/>
      <c r="AB93" s="708"/>
      <c r="AC93" s="708"/>
      <c r="AD93" s="708"/>
      <c r="AE93" s="708"/>
      <c r="AF93" s="709"/>
      <c r="AG93" s="710" t="s">
        <v>8</v>
      </c>
      <c r="AH93" s="711"/>
      <c r="AI93" s="712"/>
      <c r="AJ93" s="710" t="s">
        <v>486</v>
      </c>
      <c r="AK93" s="711"/>
      <c r="AL93" s="712"/>
      <c r="AM93" s="710" t="s">
        <v>8</v>
      </c>
      <c r="AN93" s="711"/>
      <c r="AO93" s="712"/>
      <c r="AP93" s="710" t="s">
        <v>486</v>
      </c>
      <c r="AQ93" s="711"/>
      <c r="AR93" s="712"/>
      <c r="AS93" s="290"/>
    </row>
    <row r="94" spans="2:50" x14ac:dyDescent="0.25">
      <c r="B94" s="242"/>
      <c r="C94" s="255"/>
      <c r="D94" s="716" t="s">
        <v>125</v>
      </c>
      <c r="E94" s="717"/>
      <c r="F94" s="717"/>
      <c r="G94" s="717"/>
      <c r="H94" s="717"/>
      <c r="I94" s="717"/>
      <c r="J94" s="717"/>
      <c r="K94" s="717"/>
      <c r="L94" s="717"/>
      <c r="M94" s="717"/>
      <c r="N94" s="717"/>
      <c r="O94" s="717"/>
      <c r="P94" s="717"/>
      <c r="Q94" s="717"/>
      <c r="R94" s="717"/>
      <c r="S94" s="717"/>
      <c r="T94" s="717"/>
      <c r="U94" s="717"/>
      <c r="V94" s="717"/>
      <c r="W94" s="717"/>
      <c r="X94" s="717"/>
      <c r="Y94" s="717"/>
      <c r="Z94" s="717"/>
      <c r="AA94" s="717"/>
      <c r="AB94" s="717"/>
      <c r="AC94" s="717"/>
      <c r="AD94" s="717"/>
      <c r="AE94" s="717"/>
      <c r="AF94" s="718"/>
      <c r="AG94" s="291" t="s">
        <v>487</v>
      </c>
      <c r="AH94" s="719">
        <v>51.666666666666664</v>
      </c>
      <c r="AI94" s="720"/>
      <c r="AJ94" s="291" t="s">
        <v>488</v>
      </c>
      <c r="AK94" s="719">
        <v>18.333333333333336</v>
      </c>
      <c r="AL94" s="720"/>
      <c r="AM94" s="291" t="s">
        <v>489</v>
      </c>
      <c r="AN94" s="719">
        <v>51.666666666666664</v>
      </c>
      <c r="AO94" s="720"/>
      <c r="AP94" s="291" t="s">
        <v>490</v>
      </c>
      <c r="AQ94" s="719">
        <v>18.333333333333336</v>
      </c>
      <c r="AR94" s="720"/>
      <c r="AS94" s="290"/>
    </row>
    <row r="95" spans="2:50" x14ac:dyDescent="0.25">
      <c r="B95" s="242"/>
      <c r="C95" s="255"/>
      <c r="D95" s="716" t="s">
        <v>211</v>
      </c>
      <c r="E95" s="717"/>
      <c r="F95" s="717"/>
      <c r="G95" s="717"/>
      <c r="H95" s="717"/>
      <c r="I95" s="717"/>
      <c r="J95" s="717"/>
      <c r="K95" s="717"/>
      <c r="L95" s="717"/>
      <c r="M95" s="717"/>
      <c r="N95" s="717"/>
      <c r="O95" s="717"/>
      <c r="P95" s="717"/>
      <c r="Q95" s="717"/>
      <c r="R95" s="717"/>
      <c r="S95" s="717"/>
      <c r="T95" s="717"/>
      <c r="U95" s="717"/>
      <c r="V95" s="717"/>
      <c r="W95" s="717"/>
      <c r="X95" s="717"/>
      <c r="Y95" s="717"/>
      <c r="Z95" s="717"/>
      <c r="AA95" s="717"/>
      <c r="AB95" s="717"/>
      <c r="AC95" s="717"/>
      <c r="AD95" s="717"/>
      <c r="AE95" s="717"/>
      <c r="AF95" s="718"/>
      <c r="AG95" s="291" t="s">
        <v>491</v>
      </c>
      <c r="AH95" s="719">
        <v>388.33333333333331</v>
      </c>
      <c r="AI95" s="720"/>
      <c r="AJ95" s="291" t="s">
        <v>492</v>
      </c>
      <c r="AK95" s="719">
        <v>337.83333333333337</v>
      </c>
      <c r="AL95" s="720"/>
      <c r="AM95" s="291" t="s">
        <v>493</v>
      </c>
      <c r="AN95" s="719">
        <v>388.33333333333331</v>
      </c>
      <c r="AO95" s="720"/>
      <c r="AP95" s="291" t="s">
        <v>494</v>
      </c>
      <c r="AQ95" s="719">
        <v>337.83333333333337</v>
      </c>
      <c r="AR95" s="720"/>
      <c r="AS95" s="290"/>
    </row>
    <row r="96" spans="2:50" x14ac:dyDescent="0.25">
      <c r="B96" s="242"/>
      <c r="C96" s="255"/>
      <c r="D96" s="716" t="s">
        <v>127</v>
      </c>
      <c r="E96" s="717"/>
      <c r="F96" s="717"/>
      <c r="G96" s="717"/>
      <c r="H96" s="717"/>
      <c r="I96" s="717"/>
      <c r="J96" s="717"/>
      <c r="K96" s="717"/>
      <c r="L96" s="717"/>
      <c r="M96" s="717"/>
      <c r="N96" s="717"/>
      <c r="O96" s="717"/>
      <c r="P96" s="717"/>
      <c r="Q96" s="717"/>
      <c r="R96" s="717"/>
      <c r="S96" s="717"/>
      <c r="T96" s="717"/>
      <c r="U96" s="717"/>
      <c r="V96" s="717"/>
      <c r="W96" s="717"/>
      <c r="X96" s="717"/>
      <c r="Y96" s="717"/>
      <c r="Z96" s="717"/>
      <c r="AA96" s="717"/>
      <c r="AB96" s="717"/>
      <c r="AC96" s="717"/>
      <c r="AD96" s="717"/>
      <c r="AE96" s="717"/>
      <c r="AF96" s="718"/>
      <c r="AG96" s="291" t="s">
        <v>495</v>
      </c>
      <c r="AH96" s="719">
        <v>35.833333333333336</v>
      </c>
      <c r="AI96" s="720"/>
      <c r="AJ96" s="291" t="s">
        <v>496</v>
      </c>
      <c r="AK96" s="719">
        <v>32.5</v>
      </c>
      <c r="AL96" s="720"/>
      <c r="AM96" s="291" t="s">
        <v>497</v>
      </c>
      <c r="AN96" s="719">
        <v>35.833333333333336</v>
      </c>
      <c r="AO96" s="720"/>
      <c r="AP96" s="291" t="s">
        <v>498</v>
      </c>
      <c r="AQ96" s="719">
        <v>32.5</v>
      </c>
      <c r="AR96" s="720"/>
      <c r="AS96" s="290"/>
    </row>
    <row r="97" spans="2:45" x14ac:dyDescent="0.25">
      <c r="B97" s="242"/>
      <c r="C97" s="255"/>
      <c r="D97" s="292" t="s">
        <v>499</v>
      </c>
      <c r="E97" s="293"/>
      <c r="F97" s="293"/>
      <c r="G97" s="293"/>
      <c r="H97" s="293"/>
      <c r="I97" s="293"/>
      <c r="J97" s="294"/>
      <c r="K97" s="294"/>
      <c r="L97" s="294"/>
      <c r="M97" s="295"/>
      <c r="N97" s="294"/>
      <c r="O97" s="294"/>
      <c r="P97" s="294"/>
      <c r="Q97" s="294"/>
      <c r="R97" s="295"/>
      <c r="S97" s="294"/>
      <c r="T97" s="294"/>
      <c r="U97" s="294"/>
      <c r="V97" s="294"/>
      <c r="W97" s="294"/>
      <c r="X97" s="294"/>
      <c r="Y97" s="294"/>
      <c r="Z97" s="294"/>
      <c r="AA97" s="294"/>
      <c r="AB97" s="294"/>
      <c r="AC97" s="294"/>
      <c r="AD97" s="294"/>
      <c r="AE97" s="294"/>
      <c r="AF97" s="296"/>
      <c r="AG97" s="291" t="s">
        <v>500</v>
      </c>
      <c r="AH97" s="719">
        <v>475.83333333333331</v>
      </c>
      <c r="AI97" s="720"/>
      <c r="AJ97" s="291" t="s">
        <v>501</v>
      </c>
      <c r="AK97" s="719">
        <v>388.66666666666669</v>
      </c>
      <c r="AL97" s="720"/>
      <c r="AM97" s="291" t="s">
        <v>502</v>
      </c>
      <c r="AN97" s="719">
        <v>475.83333333333331</v>
      </c>
      <c r="AO97" s="720"/>
      <c r="AP97" s="291" t="s">
        <v>503</v>
      </c>
      <c r="AQ97" s="719">
        <v>388.66666666666669</v>
      </c>
      <c r="AR97" s="720"/>
      <c r="AS97" s="290"/>
    </row>
    <row r="98" spans="2:45" ht="15.75" thickBot="1" x14ac:dyDescent="0.3">
      <c r="B98" s="242"/>
      <c r="C98" s="279"/>
      <c r="D98" s="280"/>
      <c r="E98" s="280"/>
      <c r="F98" s="280"/>
      <c r="G98" s="280"/>
      <c r="H98" s="280"/>
      <c r="I98" s="280"/>
      <c r="J98" s="280"/>
      <c r="K98" s="280"/>
      <c r="L98" s="280"/>
      <c r="M98" s="280"/>
      <c r="N98" s="280"/>
      <c r="O98" s="280"/>
      <c r="P98" s="280"/>
      <c r="Q98" s="280"/>
      <c r="R98" s="280"/>
      <c r="S98" s="280"/>
      <c r="T98" s="280"/>
      <c r="U98" s="280"/>
      <c r="V98" s="280"/>
      <c r="W98" s="280"/>
      <c r="X98" s="280"/>
      <c r="Y98" s="280"/>
      <c r="Z98" s="280"/>
      <c r="AA98" s="280"/>
      <c r="AB98" s="280"/>
      <c r="AC98" s="280"/>
      <c r="AD98" s="280"/>
      <c r="AE98" s="280"/>
      <c r="AF98" s="280"/>
      <c r="AG98" s="280"/>
      <c r="AH98" s="297"/>
      <c r="AI98" s="280"/>
      <c r="AJ98" s="280"/>
      <c r="AK98" s="297"/>
      <c r="AL98" s="280"/>
      <c r="AM98" s="280"/>
      <c r="AN98" s="297"/>
      <c r="AO98" s="280"/>
      <c r="AP98" s="280"/>
      <c r="AQ98" s="297"/>
      <c r="AR98" s="280"/>
      <c r="AS98" s="298"/>
    </row>
    <row r="99" spans="2:45" ht="15.75" thickBot="1" x14ac:dyDescent="0.3">
      <c r="B99" s="242"/>
      <c r="AH99" s="299"/>
      <c r="AK99" s="299"/>
      <c r="AN99" s="299"/>
      <c r="AQ99" s="299"/>
    </row>
    <row r="100" spans="2:45" ht="15" customHeight="1" x14ac:dyDescent="0.25">
      <c r="B100" s="242"/>
      <c r="C100" s="251"/>
      <c r="D100" s="252"/>
      <c r="E100" s="252"/>
      <c r="F100" s="252"/>
      <c r="G100" s="252"/>
      <c r="H100" s="252"/>
      <c r="I100" s="252"/>
      <c r="J100" s="252"/>
      <c r="K100" s="252"/>
      <c r="L100" s="252"/>
      <c r="M100" s="252"/>
      <c r="N100" s="252"/>
      <c r="O100" s="252"/>
      <c r="P100" s="252"/>
      <c r="Q100" s="252"/>
      <c r="R100" s="252"/>
      <c r="S100" s="252"/>
      <c r="T100" s="252"/>
      <c r="U100" s="252"/>
      <c r="V100" s="252"/>
      <c r="W100" s="252"/>
      <c r="X100" s="252"/>
      <c r="Y100" s="252"/>
      <c r="Z100" s="252"/>
      <c r="AA100" s="252"/>
      <c r="AB100" s="252"/>
      <c r="AC100" s="252"/>
      <c r="AD100" s="252"/>
      <c r="AE100" s="252"/>
      <c r="AF100" s="252"/>
      <c r="AG100" s="252"/>
      <c r="AH100" s="252"/>
      <c r="AI100" s="252"/>
      <c r="AJ100" s="252"/>
      <c r="AK100" s="252"/>
      <c r="AL100" s="252"/>
      <c r="AM100" s="252"/>
      <c r="AN100" s="252"/>
      <c r="AO100" s="252"/>
      <c r="AP100" s="252"/>
      <c r="AQ100" s="252"/>
      <c r="AR100" s="252"/>
      <c r="AS100" s="289"/>
    </row>
    <row r="101" spans="2:45" x14ac:dyDescent="0.25">
      <c r="B101" s="242"/>
      <c r="C101" s="255"/>
      <c r="D101" s="701" t="s">
        <v>504</v>
      </c>
      <c r="E101" s="702"/>
      <c r="F101" s="702"/>
      <c r="G101" s="702"/>
      <c r="H101" s="702"/>
      <c r="I101" s="702"/>
      <c r="J101" s="702"/>
      <c r="K101" s="702"/>
      <c r="L101" s="702"/>
      <c r="M101" s="702"/>
      <c r="N101" s="702"/>
      <c r="O101" s="702"/>
      <c r="P101" s="702"/>
      <c r="Q101" s="702"/>
      <c r="R101" s="702"/>
      <c r="S101" s="702"/>
      <c r="T101" s="702"/>
      <c r="U101" s="702"/>
      <c r="V101" s="702"/>
      <c r="W101" s="702"/>
      <c r="X101" s="702"/>
      <c r="Y101" s="702"/>
      <c r="Z101" s="702"/>
      <c r="AA101" s="702"/>
      <c r="AB101" s="702"/>
      <c r="AC101" s="702"/>
      <c r="AD101" s="702"/>
      <c r="AE101" s="702"/>
      <c r="AF101" s="703"/>
      <c r="AG101" s="710" t="s">
        <v>483</v>
      </c>
      <c r="AH101" s="711"/>
      <c r="AI101" s="711"/>
      <c r="AJ101" s="711"/>
      <c r="AK101" s="711"/>
      <c r="AL101" s="711"/>
      <c r="AM101" s="711"/>
      <c r="AN101" s="711"/>
      <c r="AO101" s="711"/>
      <c r="AP101" s="711"/>
      <c r="AQ101" s="711"/>
      <c r="AR101" s="712"/>
      <c r="AS101" s="290"/>
    </row>
    <row r="102" spans="2:45" x14ac:dyDescent="0.25">
      <c r="B102" s="242"/>
      <c r="C102" s="255"/>
      <c r="D102" s="704"/>
      <c r="E102" s="705"/>
      <c r="F102" s="705"/>
      <c r="G102" s="705"/>
      <c r="H102" s="705"/>
      <c r="I102" s="705"/>
      <c r="J102" s="705"/>
      <c r="K102" s="705"/>
      <c r="L102" s="705"/>
      <c r="M102" s="705"/>
      <c r="N102" s="705"/>
      <c r="O102" s="705"/>
      <c r="P102" s="705"/>
      <c r="Q102" s="705"/>
      <c r="R102" s="705"/>
      <c r="S102" s="705"/>
      <c r="T102" s="705"/>
      <c r="U102" s="705"/>
      <c r="V102" s="705"/>
      <c r="W102" s="705"/>
      <c r="X102" s="705"/>
      <c r="Y102" s="705"/>
      <c r="Z102" s="705"/>
      <c r="AA102" s="705"/>
      <c r="AB102" s="705"/>
      <c r="AC102" s="705"/>
      <c r="AD102" s="705"/>
      <c r="AE102" s="705"/>
      <c r="AF102" s="706"/>
      <c r="AG102" s="710">
        <v>2013</v>
      </c>
      <c r="AH102" s="711"/>
      <c r="AI102" s="711"/>
      <c r="AJ102" s="711"/>
      <c r="AK102" s="711"/>
      <c r="AL102" s="711"/>
      <c r="AM102" s="711"/>
      <c r="AN102" s="711"/>
      <c r="AO102" s="711"/>
      <c r="AP102" s="711"/>
      <c r="AQ102" s="711"/>
      <c r="AR102" s="712"/>
      <c r="AS102" s="290"/>
    </row>
    <row r="103" spans="2:45" ht="30.75" customHeight="1" x14ac:dyDescent="0.25">
      <c r="B103" s="242"/>
      <c r="C103" s="255"/>
      <c r="D103" s="704"/>
      <c r="E103" s="705"/>
      <c r="F103" s="705"/>
      <c r="G103" s="705"/>
      <c r="H103" s="705"/>
      <c r="I103" s="705"/>
      <c r="J103" s="705"/>
      <c r="K103" s="705"/>
      <c r="L103" s="705"/>
      <c r="M103" s="705"/>
      <c r="N103" s="705"/>
      <c r="O103" s="705"/>
      <c r="P103" s="705"/>
      <c r="Q103" s="705"/>
      <c r="R103" s="705"/>
      <c r="S103" s="705"/>
      <c r="T103" s="705"/>
      <c r="U103" s="705"/>
      <c r="V103" s="705"/>
      <c r="W103" s="705"/>
      <c r="X103" s="705"/>
      <c r="Y103" s="705"/>
      <c r="Z103" s="705"/>
      <c r="AA103" s="705"/>
      <c r="AB103" s="705"/>
      <c r="AC103" s="705"/>
      <c r="AD103" s="705"/>
      <c r="AE103" s="705"/>
      <c r="AF103" s="706"/>
      <c r="AG103" s="713" t="s">
        <v>484</v>
      </c>
      <c r="AH103" s="714"/>
      <c r="AI103" s="714"/>
      <c r="AJ103" s="714"/>
      <c r="AK103" s="714"/>
      <c r="AL103" s="715"/>
      <c r="AM103" s="713" t="s">
        <v>485</v>
      </c>
      <c r="AN103" s="714"/>
      <c r="AO103" s="714"/>
      <c r="AP103" s="714"/>
      <c r="AQ103" s="714"/>
      <c r="AR103" s="715"/>
      <c r="AS103" s="290"/>
    </row>
    <row r="104" spans="2:45" x14ac:dyDescent="0.25">
      <c r="C104" s="255"/>
      <c r="D104" s="707"/>
      <c r="E104" s="708"/>
      <c r="F104" s="708"/>
      <c r="G104" s="708"/>
      <c r="H104" s="708"/>
      <c r="I104" s="708"/>
      <c r="J104" s="708"/>
      <c r="K104" s="708"/>
      <c r="L104" s="708"/>
      <c r="M104" s="708"/>
      <c r="N104" s="708"/>
      <c r="O104" s="708"/>
      <c r="P104" s="708"/>
      <c r="Q104" s="708"/>
      <c r="R104" s="708"/>
      <c r="S104" s="708"/>
      <c r="T104" s="708"/>
      <c r="U104" s="708"/>
      <c r="V104" s="708"/>
      <c r="W104" s="708"/>
      <c r="X104" s="708"/>
      <c r="Y104" s="708"/>
      <c r="Z104" s="708"/>
      <c r="AA104" s="708"/>
      <c r="AB104" s="708"/>
      <c r="AC104" s="708"/>
      <c r="AD104" s="708"/>
      <c r="AE104" s="708"/>
      <c r="AF104" s="709"/>
      <c r="AG104" s="710" t="s">
        <v>8</v>
      </c>
      <c r="AH104" s="711"/>
      <c r="AI104" s="712"/>
      <c r="AJ104" s="710" t="s">
        <v>486</v>
      </c>
      <c r="AK104" s="711"/>
      <c r="AL104" s="712"/>
      <c r="AM104" s="710" t="s">
        <v>8</v>
      </c>
      <c r="AN104" s="711"/>
      <c r="AO104" s="712"/>
      <c r="AP104" s="710" t="s">
        <v>486</v>
      </c>
      <c r="AQ104" s="711"/>
      <c r="AR104" s="712"/>
      <c r="AS104" s="290"/>
    </row>
    <row r="105" spans="2:45" x14ac:dyDescent="0.25">
      <c r="C105" s="255"/>
      <c r="D105" s="716" t="s">
        <v>125</v>
      </c>
      <c r="E105" s="717"/>
      <c r="F105" s="717"/>
      <c r="G105" s="717"/>
      <c r="H105" s="717"/>
      <c r="I105" s="717"/>
      <c r="J105" s="717"/>
      <c r="K105" s="717"/>
      <c r="L105" s="717"/>
      <c r="M105" s="717"/>
      <c r="N105" s="717"/>
      <c r="O105" s="717"/>
      <c r="P105" s="717"/>
      <c r="Q105" s="717"/>
      <c r="R105" s="717"/>
      <c r="S105" s="717"/>
      <c r="T105" s="717"/>
      <c r="U105" s="717"/>
      <c r="V105" s="717"/>
      <c r="W105" s="717"/>
      <c r="X105" s="717"/>
      <c r="Y105" s="717"/>
      <c r="Z105" s="717"/>
      <c r="AA105" s="717"/>
      <c r="AB105" s="717"/>
      <c r="AC105" s="717"/>
      <c r="AD105" s="717"/>
      <c r="AE105" s="717"/>
      <c r="AF105" s="718"/>
      <c r="AG105" s="291" t="s">
        <v>487</v>
      </c>
      <c r="AH105" s="719">
        <v>12.666666666666666</v>
      </c>
      <c r="AI105" s="720"/>
      <c r="AJ105" s="291" t="s">
        <v>488</v>
      </c>
      <c r="AK105" s="719">
        <v>4.666666666666667</v>
      </c>
      <c r="AL105" s="720"/>
      <c r="AM105" s="291" t="s">
        <v>489</v>
      </c>
      <c r="AN105" s="719">
        <v>12.666666666666666</v>
      </c>
      <c r="AO105" s="720"/>
      <c r="AP105" s="291" t="s">
        <v>490</v>
      </c>
      <c r="AQ105" s="719">
        <v>4.666666666666667</v>
      </c>
      <c r="AR105" s="720"/>
      <c r="AS105" s="290"/>
    </row>
    <row r="106" spans="2:45" x14ac:dyDescent="0.25">
      <c r="C106" s="255"/>
      <c r="D106" s="716" t="s">
        <v>211</v>
      </c>
      <c r="E106" s="717"/>
      <c r="F106" s="717"/>
      <c r="G106" s="717"/>
      <c r="H106" s="717"/>
      <c r="I106" s="717"/>
      <c r="J106" s="717"/>
      <c r="K106" s="717"/>
      <c r="L106" s="717"/>
      <c r="M106" s="717"/>
      <c r="N106" s="717"/>
      <c r="O106" s="717"/>
      <c r="P106" s="717"/>
      <c r="Q106" s="717"/>
      <c r="R106" s="717"/>
      <c r="S106" s="717"/>
      <c r="T106" s="717"/>
      <c r="U106" s="717"/>
      <c r="V106" s="717"/>
      <c r="W106" s="717"/>
      <c r="X106" s="717"/>
      <c r="Y106" s="717"/>
      <c r="Z106" s="717"/>
      <c r="AA106" s="717"/>
      <c r="AB106" s="717"/>
      <c r="AC106" s="717"/>
      <c r="AD106" s="717"/>
      <c r="AE106" s="717"/>
      <c r="AF106" s="718"/>
      <c r="AG106" s="291" t="s">
        <v>491</v>
      </c>
      <c r="AH106" s="719">
        <v>186.16666666666669</v>
      </c>
      <c r="AI106" s="720"/>
      <c r="AJ106" s="291" t="s">
        <v>492</v>
      </c>
      <c r="AK106" s="719">
        <v>156.5</v>
      </c>
      <c r="AL106" s="720"/>
      <c r="AM106" s="291" t="s">
        <v>493</v>
      </c>
      <c r="AN106" s="719">
        <v>186.16666666666669</v>
      </c>
      <c r="AO106" s="720"/>
      <c r="AP106" s="291" t="s">
        <v>494</v>
      </c>
      <c r="AQ106" s="719">
        <v>156.5</v>
      </c>
      <c r="AR106" s="720"/>
      <c r="AS106" s="290"/>
    </row>
    <row r="107" spans="2:45" x14ac:dyDescent="0.25">
      <c r="C107" s="255"/>
      <c r="D107" s="716" t="s">
        <v>127</v>
      </c>
      <c r="E107" s="717"/>
      <c r="F107" s="717"/>
      <c r="G107" s="717"/>
      <c r="H107" s="717"/>
      <c r="I107" s="717"/>
      <c r="J107" s="717"/>
      <c r="K107" s="717"/>
      <c r="L107" s="717"/>
      <c r="M107" s="717"/>
      <c r="N107" s="717"/>
      <c r="O107" s="717"/>
      <c r="P107" s="717"/>
      <c r="Q107" s="717"/>
      <c r="R107" s="717"/>
      <c r="S107" s="717"/>
      <c r="T107" s="717"/>
      <c r="U107" s="717"/>
      <c r="V107" s="717"/>
      <c r="W107" s="717"/>
      <c r="X107" s="717"/>
      <c r="Y107" s="717"/>
      <c r="Z107" s="717"/>
      <c r="AA107" s="717"/>
      <c r="AB107" s="717"/>
      <c r="AC107" s="717"/>
      <c r="AD107" s="717"/>
      <c r="AE107" s="717"/>
      <c r="AF107" s="718"/>
      <c r="AG107" s="291" t="s">
        <v>495</v>
      </c>
      <c r="AH107" s="719">
        <v>10.166666666666668</v>
      </c>
      <c r="AI107" s="720"/>
      <c r="AJ107" s="291" t="s">
        <v>496</v>
      </c>
      <c r="AK107" s="719">
        <v>8.5</v>
      </c>
      <c r="AL107" s="720"/>
      <c r="AM107" s="291" t="s">
        <v>497</v>
      </c>
      <c r="AN107" s="719">
        <v>10.166666666666668</v>
      </c>
      <c r="AO107" s="720"/>
      <c r="AP107" s="291" t="s">
        <v>498</v>
      </c>
      <c r="AQ107" s="719">
        <v>8.5</v>
      </c>
      <c r="AR107" s="720"/>
      <c r="AS107" s="290"/>
    </row>
    <row r="108" spans="2:45" x14ac:dyDescent="0.25">
      <c r="C108" s="255"/>
      <c r="D108" s="292" t="s">
        <v>499</v>
      </c>
      <c r="E108" s="293"/>
      <c r="F108" s="293"/>
      <c r="G108" s="293"/>
      <c r="H108" s="293"/>
      <c r="I108" s="293"/>
      <c r="J108" s="294"/>
      <c r="K108" s="294"/>
      <c r="L108" s="294"/>
      <c r="M108" s="295"/>
      <c r="N108" s="294"/>
      <c r="O108" s="294"/>
      <c r="P108" s="294"/>
      <c r="Q108" s="294"/>
      <c r="R108" s="295"/>
      <c r="S108" s="294"/>
      <c r="T108" s="294"/>
      <c r="U108" s="294"/>
      <c r="V108" s="294"/>
      <c r="W108" s="294"/>
      <c r="X108" s="294"/>
      <c r="Y108" s="294"/>
      <c r="Z108" s="294"/>
      <c r="AA108" s="294"/>
      <c r="AB108" s="294"/>
      <c r="AC108" s="294"/>
      <c r="AD108" s="294"/>
      <c r="AE108" s="294"/>
      <c r="AF108" s="296"/>
      <c r="AG108" s="291" t="s">
        <v>500</v>
      </c>
      <c r="AH108" s="719">
        <v>209</v>
      </c>
      <c r="AI108" s="720"/>
      <c r="AJ108" s="291" t="s">
        <v>501</v>
      </c>
      <c r="AK108" s="719">
        <v>169.66666666666666</v>
      </c>
      <c r="AL108" s="720"/>
      <c r="AM108" s="291" t="s">
        <v>502</v>
      </c>
      <c r="AN108" s="719">
        <v>209</v>
      </c>
      <c r="AO108" s="720"/>
      <c r="AP108" s="291" t="s">
        <v>503</v>
      </c>
      <c r="AQ108" s="719">
        <v>169.66666666666666</v>
      </c>
      <c r="AR108" s="720"/>
      <c r="AS108" s="290"/>
    </row>
    <row r="109" spans="2:45" ht="15.75" thickBot="1" x14ac:dyDescent="0.3">
      <c r="C109" s="279"/>
      <c r="D109" s="280"/>
      <c r="E109" s="280"/>
      <c r="F109" s="280"/>
      <c r="G109" s="280"/>
      <c r="H109" s="280"/>
      <c r="I109" s="280"/>
      <c r="J109" s="280"/>
      <c r="K109" s="280"/>
      <c r="L109" s="280"/>
      <c r="M109" s="280"/>
      <c r="N109" s="280"/>
      <c r="O109" s="280"/>
      <c r="P109" s="280"/>
      <c r="Q109" s="280"/>
      <c r="R109" s="280"/>
      <c r="S109" s="280"/>
      <c r="T109" s="280"/>
      <c r="U109" s="280"/>
      <c r="V109" s="280"/>
      <c r="W109" s="280"/>
      <c r="X109" s="280"/>
      <c r="Y109" s="280"/>
      <c r="Z109" s="280"/>
      <c r="AA109" s="280"/>
      <c r="AB109" s="280"/>
      <c r="AC109" s="280"/>
      <c r="AD109" s="280"/>
      <c r="AE109" s="280"/>
      <c r="AF109" s="280"/>
      <c r="AG109" s="280"/>
      <c r="AH109" s="297"/>
      <c r="AI109" s="280"/>
      <c r="AJ109" s="280"/>
      <c r="AK109" s="297"/>
      <c r="AL109" s="280"/>
      <c r="AM109" s="280"/>
      <c r="AN109" s="297"/>
      <c r="AO109" s="280"/>
      <c r="AP109" s="280"/>
      <c r="AQ109" s="297"/>
      <c r="AR109" s="280"/>
      <c r="AS109" s="298"/>
    </row>
    <row r="110" spans="2:45" ht="15.75" customHeight="1" thickBot="1" x14ac:dyDescent="0.3">
      <c r="AH110" s="299"/>
      <c r="AK110" s="299"/>
      <c r="AN110" s="299"/>
      <c r="AQ110" s="299"/>
    </row>
    <row r="111" spans="2:45" x14ac:dyDescent="0.25">
      <c r="C111" s="251"/>
      <c r="D111" s="252"/>
      <c r="E111" s="252"/>
      <c r="F111" s="252"/>
      <c r="G111" s="252"/>
      <c r="H111" s="252"/>
      <c r="I111" s="252"/>
      <c r="J111" s="252"/>
      <c r="K111" s="252"/>
      <c r="L111" s="252"/>
      <c r="M111" s="252"/>
      <c r="N111" s="252"/>
      <c r="O111" s="252"/>
      <c r="P111" s="252"/>
      <c r="Q111" s="252"/>
      <c r="R111" s="252"/>
      <c r="S111" s="252"/>
      <c r="T111" s="252"/>
      <c r="U111" s="252"/>
      <c r="V111" s="252"/>
      <c r="W111" s="252"/>
      <c r="X111" s="252"/>
      <c r="Y111" s="252"/>
      <c r="Z111" s="252"/>
      <c r="AA111" s="252"/>
      <c r="AB111" s="252"/>
      <c r="AC111" s="252"/>
      <c r="AD111" s="252"/>
      <c r="AE111" s="252"/>
      <c r="AF111" s="252"/>
      <c r="AG111" s="252"/>
      <c r="AH111" s="252"/>
      <c r="AI111" s="252"/>
      <c r="AJ111" s="252"/>
      <c r="AK111" s="252"/>
      <c r="AL111" s="252"/>
      <c r="AM111" s="252"/>
      <c r="AN111" s="252"/>
      <c r="AO111" s="252"/>
      <c r="AP111" s="252"/>
      <c r="AQ111" s="252"/>
      <c r="AR111" s="252"/>
      <c r="AS111" s="289"/>
    </row>
    <row r="112" spans="2:45" x14ac:dyDescent="0.25">
      <c r="B112" s="242"/>
      <c r="C112" s="255"/>
      <c r="D112" s="701" t="s">
        <v>505</v>
      </c>
      <c r="E112" s="702"/>
      <c r="F112" s="702"/>
      <c r="G112" s="702"/>
      <c r="H112" s="702"/>
      <c r="I112" s="702"/>
      <c r="J112" s="702"/>
      <c r="K112" s="702"/>
      <c r="L112" s="702"/>
      <c r="M112" s="702"/>
      <c r="N112" s="702"/>
      <c r="O112" s="702"/>
      <c r="P112" s="702"/>
      <c r="Q112" s="702"/>
      <c r="R112" s="702"/>
      <c r="S112" s="702"/>
      <c r="T112" s="702"/>
      <c r="U112" s="702"/>
      <c r="V112" s="702"/>
      <c r="W112" s="702"/>
      <c r="X112" s="702"/>
      <c r="Y112" s="702"/>
      <c r="Z112" s="702"/>
      <c r="AA112" s="702"/>
      <c r="AB112" s="702"/>
      <c r="AC112" s="702"/>
      <c r="AD112" s="702"/>
      <c r="AE112" s="702"/>
      <c r="AF112" s="703"/>
      <c r="AG112" s="710" t="s">
        <v>483</v>
      </c>
      <c r="AH112" s="711"/>
      <c r="AI112" s="711"/>
      <c r="AJ112" s="711"/>
      <c r="AK112" s="711"/>
      <c r="AL112" s="711"/>
      <c r="AM112" s="711"/>
      <c r="AN112" s="711"/>
      <c r="AO112" s="711"/>
      <c r="AP112" s="711"/>
      <c r="AQ112" s="711"/>
      <c r="AR112" s="712"/>
      <c r="AS112" s="290"/>
    </row>
    <row r="113" spans="2:45" x14ac:dyDescent="0.25">
      <c r="B113" s="242"/>
      <c r="C113" s="255"/>
      <c r="D113" s="704"/>
      <c r="E113" s="705"/>
      <c r="F113" s="705"/>
      <c r="G113" s="705"/>
      <c r="H113" s="705"/>
      <c r="I113" s="705"/>
      <c r="J113" s="705"/>
      <c r="K113" s="705"/>
      <c r="L113" s="705"/>
      <c r="M113" s="705"/>
      <c r="N113" s="705"/>
      <c r="O113" s="705"/>
      <c r="P113" s="705"/>
      <c r="Q113" s="705"/>
      <c r="R113" s="705"/>
      <c r="S113" s="705"/>
      <c r="T113" s="705"/>
      <c r="U113" s="705"/>
      <c r="V113" s="705"/>
      <c r="W113" s="705"/>
      <c r="X113" s="705"/>
      <c r="Y113" s="705"/>
      <c r="Z113" s="705"/>
      <c r="AA113" s="705"/>
      <c r="AB113" s="705"/>
      <c r="AC113" s="705"/>
      <c r="AD113" s="705"/>
      <c r="AE113" s="705"/>
      <c r="AF113" s="706"/>
      <c r="AG113" s="710" t="s">
        <v>506</v>
      </c>
      <c r="AH113" s="711"/>
      <c r="AI113" s="711"/>
      <c r="AJ113" s="711"/>
      <c r="AK113" s="711"/>
      <c r="AL113" s="711"/>
      <c r="AM113" s="711"/>
      <c r="AN113" s="711"/>
      <c r="AO113" s="711"/>
      <c r="AP113" s="711"/>
      <c r="AQ113" s="711"/>
      <c r="AR113" s="712"/>
      <c r="AS113" s="290"/>
    </row>
    <row r="114" spans="2:45" ht="30.75" customHeight="1" x14ac:dyDescent="0.25">
      <c r="B114" s="242"/>
      <c r="C114" s="255"/>
      <c r="D114" s="704"/>
      <c r="E114" s="705"/>
      <c r="F114" s="705"/>
      <c r="G114" s="705"/>
      <c r="H114" s="705"/>
      <c r="I114" s="705"/>
      <c r="J114" s="705"/>
      <c r="K114" s="705"/>
      <c r="L114" s="705"/>
      <c r="M114" s="705"/>
      <c r="N114" s="705"/>
      <c r="O114" s="705"/>
      <c r="P114" s="705"/>
      <c r="Q114" s="705"/>
      <c r="R114" s="705"/>
      <c r="S114" s="705"/>
      <c r="T114" s="705"/>
      <c r="U114" s="705"/>
      <c r="V114" s="705"/>
      <c r="W114" s="705"/>
      <c r="X114" s="705"/>
      <c r="Y114" s="705"/>
      <c r="Z114" s="705"/>
      <c r="AA114" s="705"/>
      <c r="AB114" s="705"/>
      <c r="AC114" s="705"/>
      <c r="AD114" s="705"/>
      <c r="AE114" s="705"/>
      <c r="AF114" s="706"/>
      <c r="AG114" s="713" t="s">
        <v>484</v>
      </c>
      <c r="AH114" s="714"/>
      <c r="AI114" s="714"/>
      <c r="AJ114" s="714"/>
      <c r="AK114" s="714"/>
      <c r="AL114" s="715"/>
      <c r="AM114" s="713" t="s">
        <v>507</v>
      </c>
      <c r="AN114" s="714"/>
      <c r="AO114" s="714"/>
      <c r="AP114" s="714"/>
      <c r="AQ114" s="714"/>
      <c r="AR114" s="715"/>
      <c r="AS114" s="290"/>
    </row>
    <row r="115" spans="2:45" x14ac:dyDescent="0.25">
      <c r="B115" s="242"/>
      <c r="C115" s="255"/>
      <c r="D115" s="707"/>
      <c r="E115" s="708"/>
      <c r="F115" s="708"/>
      <c r="G115" s="708"/>
      <c r="H115" s="708"/>
      <c r="I115" s="708"/>
      <c r="J115" s="708"/>
      <c r="K115" s="708"/>
      <c r="L115" s="708"/>
      <c r="M115" s="708"/>
      <c r="N115" s="708"/>
      <c r="O115" s="708"/>
      <c r="P115" s="708"/>
      <c r="Q115" s="708"/>
      <c r="R115" s="708"/>
      <c r="S115" s="708"/>
      <c r="T115" s="708"/>
      <c r="U115" s="708"/>
      <c r="V115" s="708"/>
      <c r="W115" s="708"/>
      <c r="X115" s="708"/>
      <c r="Y115" s="708"/>
      <c r="Z115" s="708"/>
      <c r="AA115" s="708"/>
      <c r="AB115" s="708"/>
      <c r="AC115" s="708"/>
      <c r="AD115" s="708"/>
      <c r="AE115" s="708"/>
      <c r="AF115" s="709"/>
      <c r="AG115" s="710" t="s">
        <v>8</v>
      </c>
      <c r="AH115" s="711"/>
      <c r="AI115" s="712"/>
      <c r="AJ115" s="710" t="s">
        <v>486</v>
      </c>
      <c r="AK115" s="711"/>
      <c r="AL115" s="712"/>
      <c r="AM115" s="710" t="s">
        <v>8</v>
      </c>
      <c r="AN115" s="711"/>
      <c r="AO115" s="712"/>
      <c r="AP115" s="710" t="s">
        <v>486</v>
      </c>
      <c r="AQ115" s="711"/>
      <c r="AR115" s="712"/>
      <c r="AS115" s="290"/>
    </row>
    <row r="116" spans="2:45" x14ac:dyDescent="0.25">
      <c r="B116" s="242"/>
      <c r="C116" s="255"/>
      <c r="D116" s="716" t="s">
        <v>508</v>
      </c>
      <c r="E116" s="717"/>
      <c r="F116" s="717"/>
      <c r="G116" s="717"/>
      <c r="H116" s="717"/>
      <c r="I116" s="717"/>
      <c r="J116" s="717"/>
      <c r="K116" s="717"/>
      <c r="L116" s="717"/>
      <c r="M116" s="717"/>
      <c r="N116" s="717"/>
      <c r="O116" s="717"/>
      <c r="P116" s="717"/>
      <c r="Q116" s="717"/>
      <c r="R116" s="717"/>
      <c r="S116" s="717"/>
      <c r="T116" s="717"/>
      <c r="U116" s="717"/>
      <c r="V116" s="717"/>
      <c r="W116" s="717"/>
      <c r="X116" s="717"/>
      <c r="Y116" s="717"/>
      <c r="Z116" s="717"/>
      <c r="AA116" s="717"/>
      <c r="AB116" s="717"/>
      <c r="AC116" s="717"/>
      <c r="AD116" s="717"/>
      <c r="AE116" s="717"/>
      <c r="AF116" s="718"/>
      <c r="AG116" s="300" t="s">
        <v>509</v>
      </c>
      <c r="AH116" s="719">
        <v>60.333333333333336</v>
      </c>
      <c r="AI116" s="720"/>
      <c r="AJ116" s="300" t="s">
        <v>510</v>
      </c>
      <c r="AK116" s="719">
        <v>10.666666666666668</v>
      </c>
      <c r="AL116" s="720"/>
      <c r="AM116" s="300" t="s">
        <v>511</v>
      </c>
      <c r="AN116" s="719">
        <v>60.333333333333336</v>
      </c>
      <c r="AO116" s="720"/>
      <c r="AP116" s="300" t="s">
        <v>512</v>
      </c>
      <c r="AQ116" s="719">
        <v>10.666666666666668</v>
      </c>
      <c r="AR116" s="720"/>
      <c r="AS116" s="290"/>
    </row>
    <row r="117" spans="2:45" x14ac:dyDescent="0.25">
      <c r="B117" s="242"/>
      <c r="C117" s="255"/>
      <c r="D117" s="716" t="s">
        <v>513</v>
      </c>
      <c r="E117" s="717"/>
      <c r="F117" s="717"/>
      <c r="G117" s="717"/>
      <c r="H117" s="717"/>
      <c r="I117" s="717"/>
      <c r="J117" s="717"/>
      <c r="K117" s="717"/>
      <c r="L117" s="717"/>
      <c r="M117" s="717"/>
      <c r="N117" s="717"/>
      <c r="O117" s="717"/>
      <c r="P117" s="717"/>
      <c r="Q117" s="717"/>
      <c r="R117" s="717"/>
      <c r="S117" s="717"/>
      <c r="T117" s="717"/>
      <c r="U117" s="717"/>
      <c r="V117" s="717"/>
      <c r="W117" s="717"/>
      <c r="X117" s="717"/>
      <c r="Y117" s="717"/>
      <c r="Z117" s="717"/>
      <c r="AA117" s="717"/>
      <c r="AB117" s="717"/>
      <c r="AC117" s="717"/>
      <c r="AD117" s="717"/>
      <c r="AE117" s="717"/>
      <c r="AF117" s="718"/>
      <c r="AG117" s="300" t="s">
        <v>514</v>
      </c>
      <c r="AH117" s="719">
        <v>58.333333333333329</v>
      </c>
      <c r="AI117" s="720"/>
      <c r="AJ117" s="300" t="s">
        <v>515</v>
      </c>
      <c r="AK117" s="719">
        <v>40.833333333333336</v>
      </c>
      <c r="AL117" s="720"/>
      <c r="AM117" s="300" t="s">
        <v>516</v>
      </c>
      <c r="AN117" s="719">
        <v>58.333333333333329</v>
      </c>
      <c r="AO117" s="720"/>
      <c r="AP117" s="300" t="s">
        <v>517</v>
      </c>
      <c r="AQ117" s="719">
        <v>40.833333333333336</v>
      </c>
      <c r="AR117" s="720"/>
      <c r="AS117" s="290"/>
    </row>
    <row r="118" spans="2:45" x14ac:dyDescent="0.25">
      <c r="B118" s="242"/>
      <c r="C118" s="255"/>
      <c r="D118" s="716" t="s">
        <v>518</v>
      </c>
      <c r="E118" s="717"/>
      <c r="F118" s="717"/>
      <c r="G118" s="717"/>
      <c r="H118" s="717"/>
      <c r="I118" s="717"/>
      <c r="J118" s="717"/>
      <c r="K118" s="717"/>
      <c r="L118" s="717"/>
      <c r="M118" s="717"/>
      <c r="N118" s="717"/>
      <c r="O118" s="717"/>
      <c r="P118" s="717"/>
      <c r="Q118" s="717"/>
      <c r="R118" s="717"/>
      <c r="S118" s="717"/>
      <c r="T118" s="717"/>
      <c r="U118" s="717"/>
      <c r="V118" s="717"/>
      <c r="W118" s="717"/>
      <c r="X118" s="717"/>
      <c r="Y118" s="717"/>
      <c r="Z118" s="717"/>
      <c r="AA118" s="717"/>
      <c r="AB118" s="717"/>
      <c r="AC118" s="717"/>
      <c r="AD118" s="717"/>
      <c r="AE118" s="717"/>
      <c r="AF118" s="718"/>
      <c r="AG118" s="300" t="s">
        <v>519</v>
      </c>
      <c r="AH118" s="719">
        <v>191.33333333333334</v>
      </c>
      <c r="AI118" s="720"/>
      <c r="AJ118" s="300" t="s">
        <v>520</v>
      </c>
      <c r="AK118" s="719">
        <v>174.66666666666669</v>
      </c>
      <c r="AL118" s="720"/>
      <c r="AM118" s="300" t="s">
        <v>521</v>
      </c>
      <c r="AN118" s="719">
        <v>191.33333333333334</v>
      </c>
      <c r="AO118" s="720"/>
      <c r="AP118" s="300" t="s">
        <v>522</v>
      </c>
      <c r="AQ118" s="719">
        <v>174.66666666666669</v>
      </c>
      <c r="AR118" s="720"/>
      <c r="AS118" s="290"/>
    </row>
    <row r="119" spans="2:45" x14ac:dyDescent="0.25">
      <c r="B119" s="242"/>
      <c r="C119" s="255"/>
      <c r="D119" s="716" t="s">
        <v>523</v>
      </c>
      <c r="E119" s="717"/>
      <c r="F119" s="717"/>
      <c r="G119" s="717"/>
      <c r="H119" s="717"/>
      <c r="I119" s="717"/>
      <c r="J119" s="717"/>
      <c r="K119" s="717"/>
      <c r="L119" s="717"/>
      <c r="M119" s="717"/>
      <c r="N119" s="717"/>
      <c r="O119" s="717"/>
      <c r="P119" s="717"/>
      <c r="Q119" s="717"/>
      <c r="R119" s="717"/>
      <c r="S119" s="717"/>
      <c r="T119" s="717"/>
      <c r="U119" s="717"/>
      <c r="V119" s="717"/>
      <c r="W119" s="717"/>
      <c r="X119" s="717"/>
      <c r="Y119" s="717"/>
      <c r="Z119" s="717"/>
      <c r="AA119" s="717"/>
      <c r="AB119" s="717"/>
      <c r="AC119" s="717"/>
      <c r="AD119" s="717"/>
      <c r="AE119" s="717"/>
      <c r="AF119" s="718"/>
      <c r="AG119" s="300" t="s">
        <v>524</v>
      </c>
      <c r="AH119" s="719">
        <v>114.83333333333334</v>
      </c>
      <c r="AI119" s="720"/>
      <c r="AJ119" s="300" t="s">
        <v>525</v>
      </c>
      <c r="AK119" s="719">
        <v>111.5</v>
      </c>
      <c r="AL119" s="720"/>
      <c r="AM119" s="300" t="s">
        <v>526</v>
      </c>
      <c r="AN119" s="719">
        <v>114.83333333333334</v>
      </c>
      <c r="AO119" s="720"/>
      <c r="AP119" s="300" t="s">
        <v>527</v>
      </c>
      <c r="AQ119" s="719">
        <v>111.5</v>
      </c>
      <c r="AR119" s="720"/>
      <c r="AS119" s="290"/>
    </row>
    <row r="120" spans="2:45" x14ac:dyDescent="0.25">
      <c r="B120" s="242"/>
      <c r="C120" s="255"/>
      <c r="D120" s="716" t="s">
        <v>73</v>
      </c>
      <c r="E120" s="717"/>
      <c r="F120" s="717"/>
      <c r="G120" s="717"/>
      <c r="H120" s="717"/>
      <c r="I120" s="717"/>
      <c r="J120" s="717"/>
      <c r="K120" s="717"/>
      <c r="L120" s="717"/>
      <c r="M120" s="717"/>
      <c r="N120" s="717"/>
      <c r="O120" s="717"/>
      <c r="P120" s="717"/>
      <c r="Q120" s="717"/>
      <c r="R120" s="717"/>
      <c r="S120" s="717"/>
      <c r="T120" s="717"/>
      <c r="U120" s="717"/>
      <c r="V120" s="717"/>
      <c r="W120" s="717"/>
      <c r="X120" s="717"/>
      <c r="Y120" s="717"/>
      <c r="Z120" s="717"/>
      <c r="AA120" s="717"/>
      <c r="AB120" s="717"/>
      <c r="AC120" s="717"/>
      <c r="AD120" s="717"/>
      <c r="AE120" s="717"/>
      <c r="AF120" s="718"/>
      <c r="AG120" s="300" t="s">
        <v>528</v>
      </c>
      <c r="AH120" s="719">
        <v>51</v>
      </c>
      <c r="AI120" s="720"/>
      <c r="AJ120" s="300" t="s">
        <v>529</v>
      </c>
      <c r="AK120" s="719">
        <v>51</v>
      </c>
      <c r="AL120" s="720"/>
      <c r="AM120" s="300" t="s">
        <v>530</v>
      </c>
      <c r="AN120" s="719">
        <v>51</v>
      </c>
      <c r="AO120" s="720"/>
      <c r="AP120" s="300" t="s">
        <v>531</v>
      </c>
      <c r="AQ120" s="719">
        <v>51</v>
      </c>
      <c r="AR120" s="720"/>
      <c r="AS120" s="290"/>
    </row>
    <row r="121" spans="2:45" x14ac:dyDescent="0.25">
      <c r="B121" s="242"/>
      <c r="C121" s="255"/>
      <c r="D121" s="721" t="s">
        <v>499</v>
      </c>
      <c r="E121" s="722"/>
      <c r="F121" s="722"/>
      <c r="G121" s="722"/>
      <c r="H121" s="722"/>
      <c r="I121" s="722"/>
      <c r="J121" s="722"/>
      <c r="K121" s="722"/>
      <c r="L121" s="722"/>
      <c r="M121" s="722"/>
      <c r="N121" s="722"/>
      <c r="O121" s="722"/>
      <c r="P121" s="722"/>
      <c r="Q121" s="722"/>
      <c r="R121" s="722"/>
      <c r="S121" s="722"/>
      <c r="T121" s="722"/>
      <c r="U121" s="722"/>
      <c r="V121" s="722"/>
      <c r="W121" s="722"/>
      <c r="X121" s="722"/>
      <c r="Y121" s="722"/>
      <c r="Z121" s="722"/>
      <c r="AA121" s="722"/>
      <c r="AB121" s="722"/>
      <c r="AC121" s="722"/>
      <c r="AD121" s="722"/>
      <c r="AE121" s="722"/>
      <c r="AF121" s="723"/>
      <c r="AG121" s="300" t="s">
        <v>532</v>
      </c>
      <c r="AH121" s="719">
        <v>475.83333333333337</v>
      </c>
      <c r="AI121" s="720"/>
      <c r="AJ121" s="300" t="s">
        <v>533</v>
      </c>
      <c r="AK121" s="719">
        <v>388.66666666666669</v>
      </c>
      <c r="AL121" s="720"/>
      <c r="AM121" s="300" t="s">
        <v>534</v>
      </c>
      <c r="AN121" s="719">
        <v>475.83333333333337</v>
      </c>
      <c r="AO121" s="720"/>
      <c r="AP121" s="300" t="s">
        <v>535</v>
      </c>
      <c r="AQ121" s="719">
        <v>388.66666666666669</v>
      </c>
      <c r="AR121" s="720"/>
      <c r="AS121" s="290"/>
    </row>
    <row r="122" spans="2:45" ht="15.75" customHeight="1" thickBot="1" x14ac:dyDescent="0.3">
      <c r="B122" s="242"/>
      <c r="C122" s="279"/>
      <c r="D122" s="301"/>
      <c r="E122" s="301"/>
      <c r="F122" s="301"/>
      <c r="G122" s="301"/>
      <c r="H122" s="301"/>
      <c r="I122" s="301"/>
      <c r="J122" s="301"/>
      <c r="K122" s="301"/>
      <c r="L122" s="301"/>
      <c r="M122" s="301"/>
      <c r="N122" s="301"/>
      <c r="O122" s="301"/>
      <c r="P122" s="301"/>
      <c r="Q122" s="301"/>
      <c r="R122" s="301"/>
      <c r="S122" s="301"/>
      <c r="T122" s="301"/>
      <c r="U122" s="301"/>
      <c r="V122" s="301"/>
      <c r="W122" s="301"/>
      <c r="X122" s="301"/>
      <c r="Y122" s="301"/>
      <c r="Z122" s="301"/>
      <c r="AA122" s="301"/>
      <c r="AB122" s="301"/>
      <c r="AC122" s="301"/>
      <c r="AD122" s="301"/>
      <c r="AE122" s="301"/>
      <c r="AF122" s="301"/>
      <c r="AG122" s="302"/>
      <c r="AH122" s="303"/>
      <c r="AI122" s="303"/>
      <c r="AJ122" s="302"/>
      <c r="AK122" s="303"/>
      <c r="AL122" s="303"/>
      <c r="AM122" s="302"/>
      <c r="AN122" s="303"/>
      <c r="AO122" s="303"/>
      <c r="AP122" s="302"/>
      <c r="AQ122" s="303"/>
      <c r="AR122" s="303"/>
      <c r="AS122" s="298"/>
    </row>
    <row r="123" spans="2:45" ht="15.75" thickBot="1" x14ac:dyDescent="0.3">
      <c r="B123" s="242"/>
      <c r="AH123" s="299"/>
      <c r="AK123" s="299"/>
      <c r="AN123" s="299"/>
      <c r="AQ123" s="299"/>
    </row>
    <row r="124" spans="2:45" x14ac:dyDescent="0.25">
      <c r="B124" s="242"/>
      <c r="C124" s="251"/>
      <c r="D124" s="252"/>
      <c r="E124" s="252"/>
      <c r="F124" s="252"/>
      <c r="G124" s="252"/>
      <c r="H124" s="252"/>
      <c r="I124" s="252"/>
      <c r="J124" s="252"/>
      <c r="K124" s="252"/>
      <c r="L124" s="252"/>
      <c r="M124" s="252"/>
      <c r="N124" s="252"/>
      <c r="O124" s="252"/>
      <c r="P124" s="252"/>
      <c r="Q124" s="252"/>
      <c r="R124" s="252"/>
      <c r="S124" s="252"/>
      <c r="T124" s="252"/>
      <c r="U124" s="252"/>
      <c r="V124" s="252"/>
      <c r="W124" s="252"/>
      <c r="X124" s="252"/>
      <c r="Y124" s="252"/>
      <c r="Z124" s="252"/>
      <c r="AA124" s="252"/>
      <c r="AB124" s="252"/>
      <c r="AC124" s="252"/>
      <c r="AD124" s="252"/>
      <c r="AE124" s="252"/>
      <c r="AF124" s="252"/>
      <c r="AG124" s="252"/>
      <c r="AH124" s="252"/>
      <c r="AI124" s="252"/>
      <c r="AJ124" s="252"/>
      <c r="AK124" s="252"/>
      <c r="AL124" s="252"/>
      <c r="AM124" s="252"/>
      <c r="AN124" s="252"/>
      <c r="AO124" s="252"/>
      <c r="AP124" s="252"/>
      <c r="AQ124" s="252"/>
      <c r="AR124" s="252"/>
      <c r="AS124" s="289"/>
    </row>
    <row r="125" spans="2:45" x14ac:dyDescent="0.25">
      <c r="C125" s="255"/>
      <c r="D125" s="701" t="s">
        <v>536</v>
      </c>
      <c r="E125" s="702"/>
      <c r="F125" s="702"/>
      <c r="G125" s="702"/>
      <c r="H125" s="702"/>
      <c r="I125" s="702"/>
      <c r="J125" s="702"/>
      <c r="K125" s="702"/>
      <c r="L125" s="702"/>
      <c r="M125" s="702"/>
      <c r="N125" s="702"/>
      <c r="O125" s="702"/>
      <c r="P125" s="702"/>
      <c r="Q125" s="702"/>
      <c r="R125" s="702"/>
      <c r="S125" s="702"/>
      <c r="T125" s="702"/>
      <c r="U125" s="702"/>
      <c r="V125" s="702"/>
      <c r="W125" s="702"/>
      <c r="X125" s="702"/>
      <c r="Y125" s="702"/>
      <c r="Z125" s="702"/>
      <c r="AA125" s="702"/>
      <c r="AB125" s="702"/>
      <c r="AC125" s="702"/>
      <c r="AD125" s="702"/>
      <c r="AE125" s="702"/>
      <c r="AF125" s="703"/>
      <c r="AG125" s="710" t="s">
        <v>483</v>
      </c>
      <c r="AH125" s="711"/>
      <c r="AI125" s="711"/>
      <c r="AJ125" s="711"/>
      <c r="AK125" s="711"/>
      <c r="AL125" s="711"/>
      <c r="AM125" s="711"/>
      <c r="AN125" s="711"/>
      <c r="AO125" s="711"/>
      <c r="AP125" s="711"/>
      <c r="AQ125" s="711"/>
      <c r="AR125" s="712"/>
      <c r="AS125" s="290"/>
    </row>
    <row r="126" spans="2:45" x14ac:dyDescent="0.25">
      <c r="C126" s="255"/>
      <c r="D126" s="704"/>
      <c r="E126" s="705"/>
      <c r="F126" s="705"/>
      <c r="G126" s="705"/>
      <c r="H126" s="705"/>
      <c r="I126" s="705"/>
      <c r="J126" s="705"/>
      <c r="K126" s="705"/>
      <c r="L126" s="705"/>
      <c r="M126" s="705"/>
      <c r="N126" s="705"/>
      <c r="O126" s="705"/>
      <c r="P126" s="705"/>
      <c r="Q126" s="705"/>
      <c r="R126" s="705"/>
      <c r="S126" s="705"/>
      <c r="T126" s="705"/>
      <c r="U126" s="705"/>
      <c r="V126" s="705"/>
      <c r="W126" s="705"/>
      <c r="X126" s="705"/>
      <c r="Y126" s="705"/>
      <c r="Z126" s="705"/>
      <c r="AA126" s="705"/>
      <c r="AB126" s="705"/>
      <c r="AC126" s="705"/>
      <c r="AD126" s="705"/>
      <c r="AE126" s="705"/>
      <c r="AF126" s="706"/>
      <c r="AG126" s="710" t="s">
        <v>506</v>
      </c>
      <c r="AH126" s="711"/>
      <c r="AI126" s="711"/>
      <c r="AJ126" s="711"/>
      <c r="AK126" s="711"/>
      <c r="AL126" s="711"/>
      <c r="AM126" s="711"/>
      <c r="AN126" s="711"/>
      <c r="AO126" s="711"/>
      <c r="AP126" s="711"/>
      <c r="AQ126" s="711"/>
      <c r="AR126" s="712"/>
      <c r="AS126" s="290"/>
    </row>
    <row r="127" spans="2:45" ht="30.75" customHeight="1" x14ac:dyDescent="0.25">
      <c r="C127" s="255"/>
      <c r="D127" s="704"/>
      <c r="E127" s="705"/>
      <c r="F127" s="705"/>
      <c r="G127" s="705"/>
      <c r="H127" s="705"/>
      <c r="I127" s="705"/>
      <c r="J127" s="705"/>
      <c r="K127" s="705"/>
      <c r="L127" s="705"/>
      <c r="M127" s="705"/>
      <c r="N127" s="705"/>
      <c r="O127" s="705"/>
      <c r="P127" s="705"/>
      <c r="Q127" s="705"/>
      <c r="R127" s="705"/>
      <c r="S127" s="705"/>
      <c r="T127" s="705"/>
      <c r="U127" s="705"/>
      <c r="V127" s="705"/>
      <c r="W127" s="705"/>
      <c r="X127" s="705"/>
      <c r="Y127" s="705"/>
      <c r="Z127" s="705"/>
      <c r="AA127" s="705"/>
      <c r="AB127" s="705"/>
      <c r="AC127" s="705"/>
      <c r="AD127" s="705"/>
      <c r="AE127" s="705"/>
      <c r="AF127" s="706"/>
      <c r="AG127" s="713" t="s">
        <v>484</v>
      </c>
      <c r="AH127" s="714"/>
      <c r="AI127" s="714"/>
      <c r="AJ127" s="714"/>
      <c r="AK127" s="714"/>
      <c r="AL127" s="715"/>
      <c r="AM127" s="713" t="s">
        <v>507</v>
      </c>
      <c r="AN127" s="714"/>
      <c r="AO127" s="714"/>
      <c r="AP127" s="714"/>
      <c r="AQ127" s="714"/>
      <c r="AR127" s="715"/>
      <c r="AS127" s="290"/>
    </row>
    <row r="128" spans="2:45" x14ac:dyDescent="0.25">
      <c r="C128" s="255"/>
      <c r="D128" s="707"/>
      <c r="E128" s="708"/>
      <c r="F128" s="708"/>
      <c r="G128" s="708"/>
      <c r="H128" s="708"/>
      <c r="I128" s="708"/>
      <c r="J128" s="708"/>
      <c r="K128" s="708"/>
      <c r="L128" s="708"/>
      <c r="M128" s="708"/>
      <c r="N128" s="708"/>
      <c r="O128" s="708"/>
      <c r="P128" s="708"/>
      <c r="Q128" s="708"/>
      <c r="R128" s="708"/>
      <c r="S128" s="708"/>
      <c r="T128" s="708"/>
      <c r="U128" s="708"/>
      <c r="V128" s="708"/>
      <c r="W128" s="708"/>
      <c r="X128" s="708"/>
      <c r="Y128" s="708"/>
      <c r="Z128" s="708"/>
      <c r="AA128" s="708"/>
      <c r="AB128" s="708"/>
      <c r="AC128" s="708"/>
      <c r="AD128" s="708"/>
      <c r="AE128" s="708"/>
      <c r="AF128" s="709"/>
      <c r="AG128" s="710" t="s">
        <v>8</v>
      </c>
      <c r="AH128" s="711"/>
      <c r="AI128" s="712"/>
      <c r="AJ128" s="710" t="s">
        <v>486</v>
      </c>
      <c r="AK128" s="711"/>
      <c r="AL128" s="712"/>
      <c r="AM128" s="710" t="s">
        <v>8</v>
      </c>
      <c r="AN128" s="711"/>
      <c r="AO128" s="712"/>
      <c r="AP128" s="710" t="s">
        <v>486</v>
      </c>
      <c r="AQ128" s="711"/>
      <c r="AR128" s="712"/>
      <c r="AS128" s="290"/>
    </row>
    <row r="129" spans="2:68" x14ac:dyDescent="0.25">
      <c r="C129" s="255"/>
      <c r="D129" s="716" t="s">
        <v>508</v>
      </c>
      <c r="E129" s="717"/>
      <c r="F129" s="717"/>
      <c r="G129" s="717"/>
      <c r="H129" s="717"/>
      <c r="I129" s="717"/>
      <c r="J129" s="717"/>
      <c r="K129" s="717"/>
      <c r="L129" s="717"/>
      <c r="M129" s="717"/>
      <c r="N129" s="717"/>
      <c r="O129" s="717"/>
      <c r="P129" s="717"/>
      <c r="Q129" s="717"/>
      <c r="R129" s="717"/>
      <c r="S129" s="717"/>
      <c r="T129" s="717"/>
      <c r="U129" s="717"/>
      <c r="V129" s="717"/>
      <c r="W129" s="717"/>
      <c r="X129" s="717"/>
      <c r="Y129" s="717"/>
      <c r="Z129" s="717"/>
      <c r="AA129" s="717"/>
      <c r="AB129" s="717"/>
      <c r="AC129" s="717"/>
      <c r="AD129" s="717"/>
      <c r="AE129" s="717"/>
      <c r="AF129" s="718"/>
      <c r="AG129" s="300" t="s">
        <v>509</v>
      </c>
      <c r="AH129" s="719">
        <v>38.666666666666671</v>
      </c>
      <c r="AI129" s="720"/>
      <c r="AJ129" s="300" t="s">
        <v>510</v>
      </c>
      <c r="AK129" s="719">
        <v>10.666666666666668</v>
      </c>
      <c r="AL129" s="720"/>
      <c r="AM129" s="300" t="s">
        <v>511</v>
      </c>
      <c r="AN129" s="719">
        <v>38.666666666666671</v>
      </c>
      <c r="AO129" s="720"/>
      <c r="AP129" s="300" t="s">
        <v>512</v>
      </c>
      <c r="AQ129" s="719">
        <v>10.666666666666668</v>
      </c>
      <c r="AR129" s="720"/>
      <c r="AS129" s="290"/>
    </row>
    <row r="130" spans="2:68" x14ac:dyDescent="0.25">
      <c r="C130" s="255"/>
      <c r="D130" s="716" t="s">
        <v>513</v>
      </c>
      <c r="E130" s="717"/>
      <c r="F130" s="717"/>
      <c r="G130" s="717"/>
      <c r="H130" s="717"/>
      <c r="I130" s="717"/>
      <c r="J130" s="717"/>
      <c r="K130" s="717"/>
      <c r="L130" s="717"/>
      <c r="M130" s="717"/>
      <c r="N130" s="717"/>
      <c r="O130" s="717"/>
      <c r="P130" s="717"/>
      <c r="Q130" s="717"/>
      <c r="R130" s="717"/>
      <c r="S130" s="717"/>
      <c r="T130" s="717"/>
      <c r="U130" s="717"/>
      <c r="V130" s="717"/>
      <c r="W130" s="717"/>
      <c r="X130" s="717"/>
      <c r="Y130" s="717"/>
      <c r="Z130" s="717"/>
      <c r="AA130" s="717"/>
      <c r="AB130" s="717"/>
      <c r="AC130" s="717"/>
      <c r="AD130" s="717"/>
      <c r="AE130" s="717"/>
      <c r="AF130" s="718"/>
      <c r="AG130" s="300" t="s">
        <v>514</v>
      </c>
      <c r="AH130" s="719">
        <v>5</v>
      </c>
      <c r="AI130" s="720"/>
      <c r="AJ130" s="300" t="s">
        <v>515</v>
      </c>
      <c r="AK130" s="719">
        <v>1.6666666666666667</v>
      </c>
      <c r="AL130" s="720"/>
      <c r="AM130" s="300" t="s">
        <v>516</v>
      </c>
      <c r="AN130" s="719">
        <v>5</v>
      </c>
      <c r="AO130" s="720"/>
      <c r="AP130" s="300" t="s">
        <v>517</v>
      </c>
      <c r="AQ130" s="719">
        <v>1.6666666666666667</v>
      </c>
      <c r="AR130" s="720"/>
      <c r="AS130" s="290"/>
    </row>
    <row r="131" spans="2:68" x14ac:dyDescent="0.25">
      <c r="C131" s="255"/>
      <c r="D131" s="716" t="s">
        <v>518</v>
      </c>
      <c r="E131" s="717"/>
      <c r="F131" s="717"/>
      <c r="G131" s="717"/>
      <c r="H131" s="717"/>
      <c r="I131" s="717"/>
      <c r="J131" s="717"/>
      <c r="K131" s="717"/>
      <c r="L131" s="717"/>
      <c r="M131" s="717"/>
      <c r="N131" s="717"/>
      <c r="O131" s="717"/>
      <c r="P131" s="717"/>
      <c r="Q131" s="717"/>
      <c r="R131" s="717"/>
      <c r="S131" s="717"/>
      <c r="T131" s="717"/>
      <c r="U131" s="717"/>
      <c r="V131" s="717"/>
      <c r="W131" s="717"/>
      <c r="X131" s="717"/>
      <c r="Y131" s="717"/>
      <c r="Z131" s="717"/>
      <c r="AA131" s="717"/>
      <c r="AB131" s="717"/>
      <c r="AC131" s="717"/>
      <c r="AD131" s="717"/>
      <c r="AE131" s="717"/>
      <c r="AF131" s="718"/>
      <c r="AG131" s="300" t="s">
        <v>519</v>
      </c>
      <c r="AH131" s="719">
        <v>8</v>
      </c>
      <c r="AI131" s="720"/>
      <c r="AJ131" s="300" t="s">
        <v>520</v>
      </c>
      <c r="AK131" s="719">
        <v>6</v>
      </c>
      <c r="AL131" s="720"/>
      <c r="AM131" s="300" t="s">
        <v>521</v>
      </c>
      <c r="AN131" s="719">
        <v>8</v>
      </c>
      <c r="AO131" s="720"/>
      <c r="AP131" s="300" t="s">
        <v>522</v>
      </c>
      <c r="AQ131" s="719">
        <v>6</v>
      </c>
      <c r="AR131" s="720"/>
      <c r="AS131" s="290"/>
    </row>
    <row r="132" spans="2:68" x14ac:dyDescent="0.25">
      <c r="C132" s="255"/>
      <c r="D132" s="716" t="s">
        <v>523</v>
      </c>
      <c r="E132" s="717"/>
      <c r="F132" s="717"/>
      <c r="G132" s="717"/>
      <c r="H132" s="717"/>
      <c r="I132" s="717"/>
      <c r="J132" s="717"/>
      <c r="K132" s="717"/>
      <c r="L132" s="717"/>
      <c r="M132" s="717"/>
      <c r="N132" s="717"/>
      <c r="O132" s="717"/>
      <c r="P132" s="717"/>
      <c r="Q132" s="717"/>
      <c r="R132" s="717"/>
      <c r="S132" s="717"/>
      <c r="T132" s="717"/>
      <c r="U132" s="717"/>
      <c r="V132" s="717"/>
      <c r="W132" s="717"/>
      <c r="X132" s="717"/>
      <c r="Y132" s="717"/>
      <c r="Z132" s="717"/>
      <c r="AA132" s="717"/>
      <c r="AB132" s="717"/>
      <c r="AC132" s="717"/>
      <c r="AD132" s="717"/>
      <c r="AE132" s="717"/>
      <c r="AF132" s="718"/>
      <c r="AG132" s="300" t="s">
        <v>524</v>
      </c>
      <c r="AH132" s="719">
        <v>0</v>
      </c>
      <c r="AI132" s="720"/>
      <c r="AJ132" s="300" t="s">
        <v>525</v>
      </c>
      <c r="AK132" s="719">
        <v>0</v>
      </c>
      <c r="AL132" s="720"/>
      <c r="AM132" s="300" t="s">
        <v>526</v>
      </c>
      <c r="AN132" s="719">
        <v>0</v>
      </c>
      <c r="AO132" s="720"/>
      <c r="AP132" s="300" t="s">
        <v>527</v>
      </c>
      <c r="AQ132" s="719">
        <v>0</v>
      </c>
      <c r="AR132" s="720"/>
      <c r="AS132" s="290"/>
    </row>
    <row r="133" spans="2:68" ht="15" customHeight="1" x14ac:dyDescent="0.25">
      <c r="C133" s="255"/>
      <c r="D133" s="716" t="s">
        <v>73</v>
      </c>
      <c r="E133" s="717"/>
      <c r="F133" s="717"/>
      <c r="G133" s="717"/>
      <c r="H133" s="717"/>
      <c r="I133" s="717"/>
      <c r="J133" s="717"/>
      <c r="K133" s="717"/>
      <c r="L133" s="717"/>
      <c r="M133" s="717"/>
      <c r="N133" s="717"/>
      <c r="O133" s="717"/>
      <c r="P133" s="717"/>
      <c r="Q133" s="717"/>
      <c r="R133" s="717"/>
      <c r="S133" s="717"/>
      <c r="T133" s="717"/>
      <c r="U133" s="717"/>
      <c r="V133" s="717"/>
      <c r="W133" s="717"/>
      <c r="X133" s="717"/>
      <c r="Y133" s="717"/>
      <c r="Z133" s="717"/>
      <c r="AA133" s="717"/>
      <c r="AB133" s="717"/>
      <c r="AC133" s="717"/>
      <c r="AD133" s="717"/>
      <c r="AE133" s="717"/>
      <c r="AF133" s="718"/>
      <c r="AG133" s="300" t="s">
        <v>528</v>
      </c>
      <c r="AH133" s="719">
        <v>0</v>
      </c>
      <c r="AI133" s="720"/>
      <c r="AJ133" s="300" t="s">
        <v>529</v>
      </c>
      <c r="AK133" s="719">
        <v>0</v>
      </c>
      <c r="AL133" s="720"/>
      <c r="AM133" s="300" t="s">
        <v>530</v>
      </c>
      <c r="AN133" s="719">
        <v>0</v>
      </c>
      <c r="AO133" s="720"/>
      <c r="AP133" s="300" t="s">
        <v>531</v>
      </c>
      <c r="AQ133" s="719">
        <v>0</v>
      </c>
      <c r="AR133" s="720"/>
      <c r="AS133" s="290"/>
    </row>
    <row r="134" spans="2:68" x14ac:dyDescent="0.25">
      <c r="C134" s="255"/>
      <c r="D134" s="721" t="s">
        <v>499</v>
      </c>
      <c r="E134" s="722"/>
      <c r="F134" s="722"/>
      <c r="G134" s="722"/>
      <c r="H134" s="722"/>
      <c r="I134" s="722"/>
      <c r="J134" s="722"/>
      <c r="K134" s="722"/>
      <c r="L134" s="722"/>
      <c r="M134" s="722"/>
      <c r="N134" s="722"/>
      <c r="O134" s="722"/>
      <c r="P134" s="722"/>
      <c r="Q134" s="722"/>
      <c r="R134" s="722"/>
      <c r="S134" s="722"/>
      <c r="T134" s="722"/>
      <c r="U134" s="722"/>
      <c r="V134" s="722"/>
      <c r="W134" s="722"/>
      <c r="X134" s="722"/>
      <c r="Y134" s="722"/>
      <c r="Z134" s="722"/>
      <c r="AA134" s="722"/>
      <c r="AB134" s="722"/>
      <c r="AC134" s="722"/>
      <c r="AD134" s="722"/>
      <c r="AE134" s="722"/>
      <c r="AF134" s="723"/>
      <c r="AG134" s="300" t="s">
        <v>532</v>
      </c>
      <c r="AH134" s="719">
        <v>51.666666666666671</v>
      </c>
      <c r="AI134" s="720"/>
      <c r="AJ134" s="300" t="s">
        <v>533</v>
      </c>
      <c r="AK134" s="719">
        <v>18.333333333333336</v>
      </c>
      <c r="AL134" s="720"/>
      <c r="AM134" s="300" t="s">
        <v>534</v>
      </c>
      <c r="AN134" s="719">
        <v>51.666666666666671</v>
      </c>
      <c r="AO134" s="720"/>
      <c r="AP134" s="300" t="s">
        <v>535</v>
      </c>
      <c r="AQ134" s="719">
        <v>18.333333333333336</v>
      </c>
      <c r="AR134" s="720"/>
      <c r="AS134" s="290"/>
    </row>
    <row r="135" spans="2:68" ht="16.5" thickBot="1" x14ac:dyDescent="0.3">
      <c r="C135" s="279"/>
      <c r="D135" s="301"/>
      <c r="E135" s="301"/>
      <c r="F135" s="301"/>
      <c r="G135" s="301"/>
      <c r="H135" s="301"/>
      <c r="I135" s="301"/>
      <c r="J135" s="301"/>
      <c r="K135" s="301"/>
      <c r="L135" s="301"/>
      <c r="M135" s="301"/>
      <c r="N135" s="301"/>
      <c r="O135" s="301"/>
      <c r="P135" s="301"/>
      <c r="Q135" s="301"/>
      <c r="R135" s="301"/>
      <c r="S135" s="301"/>
      <c r="T135" s="301"/>
      <c r="U135" s="301"/>
      <c r="V135" s="301"/>
      <c r="W135" s="301"/>
      <c r="X135" s="301"/>
      <c r="Y135" s="301"/>
      <c r="Z135" s="301"/>
      <c r="AA135" s="301"/>
      <c r="AB135" s="301"/>
      <c r="AC135" s="301"/>
      <c r="AD135" s="301"/>
      <c r="AE135" s="301"/>
      <c r="AF135" s="301"/>
      <c r="AG135" s="302"/>
      <c r="AH135" s="303"/>
      <c r="AI135" s="303"/>
      <c r="AJ135" s="302"/>
      <c r="AK135" s="304"/>
      <c r="AL135" s="304"/>
      <c r="AM135" s="302"/>
      <c r="AN135" s="304"/>
      <c r="AO135" s="304"/>
      <c r="AP135" s="302"/>
      <c r="AQ135" s="303"/>
      <c r="AR135" s="303"/>
      <c r="AS135" s="298"/>
    </row>
    <row r="136" spans="2:68" ht="15.75" thickBot="1" x14ac:dyDescent="0.3">
      <c r="AH136" s="299"/>
      <c r="AK136" s="299"/>
      <c r="AN136" s="299"/>
      <c r="AQ136" s="299"/>
    </row>
    <row r="137" spans="2:68" x14ac:dyDescent="0.25">
      <c r="C137" s="251"/>
      <c r="D137" s="252"/>
      <c r="E137" s="252" t="s">
        <v>537</v>
      </c>
      <c r="F137" s="252"/>
      <c r="G137" s="252"/>
      <c r="H137" s="252"/>
      <c r="I137" s="252"/>
      <c r="J137" s="252"/>
      <c r="K137" s="252"/>
      <c r="L137" s="252"/>
      <c r="M137" s="252"/>
      <c r="N137" s="252"/>
      <c r="O137" s="252"/>
      <c r="P137" s="252"/>
      <c r="Q137" s="252"/>
      <c r="R137" s="252"/>
      <c r="S137" s="252"/>
      <c r="T137" s="252"/>
      <c r="U137" s="252"/>
      <c r="V137" s="252"/>
      <c r="W137" s="252"/>
      <c r="X137" s="252"/>
      <c r="Y137" s="252"/>
      <c r="Z137" s="252"/>
      <c r="AA137" s="252"/>
      <c r="AB137" s="252"/>
      <c r="AC137" s="252"/>
      <c r="AD137" s="252"/>
      <c r="AE137" s="252"/>
      <c r="AF137" s="252"/>
      <c r="AG137" s="252"/>
      <c r="AH137" s="252"/>
      <c r="AI137" s="252"/>
      <c r="AJ137" s="252"/>
      <c r="AK137" s="252"/>
      <c r="AL137" s="252"/>
      <c r="AM137" s="252"/>
      <c r="AN137" s="252"/>
      <c r="AO137" s="252"/>
      <c r="AP137" s="252"/>
      <c r="AQ137" s="252"/>
      <c r="AR137" s="252"/>
      <c r="AS137" s="252"/>
      <c r="AT137" s="253"/>
      <c r="AU137" s="253"/>
      <c r="AV137" s="253"/>
      <c r="AW137" s="253"/>
      <c r="AX137" s="253"/>
      <c r="AY137" s="253"/>
      <c r="AZ137" s="253"/>
      <c r="BA137" s="253"/>
      <c r="BB137" s="253"/>
      <c r="BC137" s="253"/>
      <c r="BD137" s="253"/>
      <c r="BE137" s="253"/>
      <c r="BF137" s="253"/>
      <c r="BG137" s="253"/>
      <c r="BH137" s="253"/>
      <c r="BI137" s="253"/>
      <c r="BJ137" s="253"/>
      <c r="BK137" s="253"/>
      <c r="BL137" s="253"/>
      <c r="BM137" s="253"/>
      <c r="BN137" s="253"/>
      <c r="BO137" s="253"/>
      <c r="BP137" s="254"/>
    </row>
    <row r="138" spans="2:68" x14ac:dyDescent="0.25">
      <c r="C138" s="255"/>
      <c r="D138" s="250"/>
      <c r="E138" s="250"/>
      <c r="F138" s="250"/>
      <c r="G138" s="250"/>
      <c r="H138" s="250"/>
      <c r="I138" s="250"/>
      <c r="J138" s="250"/>
      <c r="K138" s="250"/>
      <c r="L138" s="250"/>
      <c r="M138" s="250"/>
      <c r="N138" s="250"/>
      <c r="O138" s="250"/>
      <c r="P138" s="250"/>
      <c r="Q138" s="250"/>
      <c r="R138" s="250"/>
      <c r="S138" s="250"/>
      <c r="T138" s="250"/>
      <c r="U138" s="250"/>
      <c r="V138" s="250"/>
      <c r="W138" s="250"/>
      <c r="X138" s="250"/>
      <c r="Y138" s="250"/>
      <c r="Z138" s="250"/>
      <c r="AA138" s="250"/>
      <c r="AB138" s="250"/>
      <c r="AC138" s="250"/>
      <c r="AD138" s="250"/>
      <c r="AE138" s="250"/>
      <c r="AF138" s="250"/>
      <c r="AG138" s="250"/>
      <c r="AH138" s="250"/>
      <c r="AI138" s="250"/>
      <c r="AJ138" s="250"/>
      <c r="AK138" s="250"/>
      <c r="AL138" s="250"/>
      <c r="AM138" s="250"/>
      <c r="AN138" s="250"/>
      <c r="AO138" s="250"/>
      <c r="AP138" s="250"/>
      <c r="AQ138" s="250"/>
      <c r="AR138" s="250"/>
      <c r="AS138" s="250"/>
      <c r="AT138" s="59"/>
      <c r="AU138" s="59"/>
      <c r="AV138" s="59"/>
      <c r="AW138" s="59"/>
      <c r="AX138" s="59"/>
      <c r="AY138" s="59"/>
      <c r="AZ138" s="59"/>
      <c r="BA138" s="59"/>
      <c r="BB138" s="59"/>
      <c r="BC138" s="59"/>
      <c r="BD138" s="59"/>
      <c r="BE138" s="59"/>
      <c r="BF138" s="59"/>
      <c r="BG138" s="59"/>
      <c r="BH138" s="59"/>
      <c r="BI138" s="59"/>
      <c r="BJ138" s="59"/>
      <c r="BK138" s="59"/>
      <c r="BL138" s="59"/>
      <c r="BM138" s="59"/>
      <c r="BN138" s="59"/>
      <c r="BO138" s="59"/>
      <c r="BP138" s="256"/>
    </row>
    <row r="139" spans="2:68" ht="15" customHeight="1" x14ac:dyDescent="0.25">
      <c r="B139" s="242"/>
      <c r="C139" s="255"/>
      <c r="D139" s="305"/>
      <c r="E139" s="306"/>
      <c r="F139" s="306"/>
      <c r="G139" s="306"/>
      <c r="H139" s="306"/>
      <c r="I139" s="306"/>
      <c r="J139" s="306"/>
      <c r="K139" s="306"/>
      <c r="L139" s="724" t="s">
        <v>538</v>
      </c>
      <c r="M139" s="725"/>
      <c r="N139" s="725"/>
      <c r="O139" s="725"/>
      <c r="P139" s="725"/>
      <c r="Q139" s="725"/>
      <c r="R139" s="725"/>
      <c r="S139" s="725"/>
      <c r="T139" s="725"/>
      <c r="U139" s="725"/>
      <c r="V139" s="725"/>
      <c r="W139" s="725"/>
      <c r="X139" s="725"/>
      <c r="Y139" s="725"/>
      <c r="Z139" s="725"/>
      <c r="AA139" s="725"/>
      <c r="AB139" s="725"/>
      <c r="AC139" s="725"/>
      <c r="AD139" s="725"/>
      <c r="AE139" s="725"/>
      <c r="AF139" s="725"/>
      <c r="AG139" s="725"/>
      <c r="AH139" s="725"/>
      <c r="AI139" s="725"/>
      <c r="AJ139" s="725"/>
      <c r="AK139" s="725"/>
      <c r="AL139" s="725"/>
      <c r="AM139" s="726"/>
      <c r="AN139" s="733" t="s">
        <v>539</v>
      </c>
      <c r="AO139" s="734"/>
      <c r="AP139" s="734"/>
      <c r="AQ139" s="734"/>
      <c r="AR139" s="734"/>
      <c r="AS139" s="734"/>
      <c r="AT139" s="734"/>
      <c r="AU139" s="734"/>
      <c r="AV139" s="734"/>
      <c r="AW139" s="734"/>
      <c r="AX139" s="734"/>
      <c r="AY139" s="734"/>
      <c r="AZ139" s="734"/>
      <c r="BA139" s="734"/>
      <c r="BB139" s="734"/>
      <c r="BC139" s="734"/>
      <c r="BD139" s="734"/>
      <c r="BE139" s="734"/>
      <c r="BF139" s="734"/>
      <c r="BG139" s="734"/>
      <c r="BH139" s="734"/>
      <c r="BI139" s="734"/>
      <c r="BJ139" s="734"/>
      <c r="BK139" s="734"/>
      <c r="BL139" s="734"/>
      <c r="BM139" s="734"/>
      <c r="BN139" s="734"/>
      <c r="BO139" s="735"/>
      <c r="BP139" s="256"/>
    </row>
    <row r="140" spans="2:68" x14ac:dyDescent="0.25">
      <c r="B140" s="242"/>
      <c r="C140" s="255"/>
      <c r="D140" s="305"/>
      <c r="E140" s="306"/>
      <c r="F140" s="306"/>
      <c r="G140" s="306"/>
      <c r="H140" s="306"/>
      <c r="I140" s="306"/>
      <c r="J140" s="306"/>
      <c r="K140" s="306"/>
      <c r="L140" s="727"/>
      <c r="M140" s="728"/>
      <c r="N140" s="728"/>
      <c r="O140" s="728"/>
      <c r="P140" s="728"/>
      <c r="Q140" s="728"/>
      <c r="R140" s="728"/>
      <c r="S140" s="728"/>
      <c r="T140" s="728"/>
      <c r="U140" s="728"/>
      <c r="V140" s="728"/>
      <c r="W140" s="728"/>
      <c r="X140" s="728"/>
      <c r="Y140" s="728"/>
      <c r="Z140" s="728"/>
      <c r="AA140" s="728"/>
      <c r="AB140" s="728"/>
      <c r="AC140" s="728"/>
      <c r="AD140" s="728"/>
      <c r="AE140" s="728"/>
      <c r="AF140" s="728"/>
      <c r="AG140" s="728"/>
      <c r="AH140" s="728"/>
      <c r="AI140" s="728"/>
      <c r="AJ140" s="728"/>
      <c r="AK140" s="728"/>
      <c r="AL140" s="728"/>
      <c r="AM140" s="729"/>
      <c r="AN140" s="736"/>
      <c r="AO140" s="737"/>
      <c r="AP140" s="737"/>
      <c r="AQ140" s="737"/>
      <c r="AR140" s="737"/>
      <c r="AS140" s="737"/>
      <c r="AT140" s="737"/>
      <c r="AU140" s="737"/>
      <c r="AV140" s="737"/>
      <c r="AW140" s="737"/>
      <c r="AX140" s="737"/>
      <c r="AY140" s="737"/>
      <c r="AZ140" s="737"/>
      <c r="BA140" s="737"/>
      <c r="BB140" s="737"/>
      <c r="BC140" s="737"/>
      <c r="BD140" s="737"/>
      <c r="BE140" s="737"/>
      <c r="BF140" s="737"/>
      <c r="BG140" s="737"/>
      <c r="BH140" s="737"/>
      <c r="BI140" s="737"/>
      <c r="BJ140" s="737"/>
      <c r="BK140" s="737"/>
      <c r="BL140" s="737"/>
      <c r="BM140" s="737"/>
      <c r="BN140" s="737"/>
      <c r="BO140" s="738"/>
      <c r="BP140" s="256"/>
    </row>
    <row r="141" spans="2:68" x14ac:dyDescent="0.25">
      <c r="B141" s="242"/>
      <c r="C141" s="255"/>
      <c r="D141" s="307"/>
      <c r="E141" s="306"/>
      <c r="F141" s="306"/>
      <c r="G141" s="306"/>
      <c r="H141" s="306"/>
      <c r="I141" s="306"/>
      <c r="J141" s="306"/>
      <c r="K141" s="306"/>
      <c r="L141" s="727"/>
      <c r="M141" s="728"/>
      <c r="N141" s="728"/>
      <c r="O141" s="728"/>
      <c r="P141" s="728"/>
      <c r="Q141" s="728"/>
      <c r="R141" s="728"/>
      <c r="S141" s="728"/>
      <c r="T141" s="728"/>
      <c r="U141" s="728"/>
      <c r="V141" s="728"/>
      <c r="W141" s="728"/>
      <c r="X141" s="728"/>
      <c r="Y141" s="728"/>
      <c r="Z141" s="728"/>
      <c r="AA141" s="728"/>
      <c r="AB141" s="728"/>
      <c r="AC141" s="728"/>
      <c r="AD141" s="728"/>
      <c r="AE141" s="728"/>
      <c r="AF141" s="728"/>
      <c r="AG141" s="728"/>
      <c r="AH141" s="728"/>
      <c r="AI141" s="728"/>
      <c r="AJ141" s="728"/>
      <c r="AK141" s="728"/>
      <c r="AL141" s="728"/>
      <c r="AM141" s="729"/>
      <c r="AN141" s="736"/>
      <c r="AO141" s="737"/>
      <c r="AP141" s="737"/>
      <c r="AQ141" s="737"/>
      <c r="AR141" s="737"/>
      <c r="AS141" s="737"/>
      <c r="AT141" s="737"/>
      <c r="AU141" s="737"/>
      <c r="AV141" s="737"/>
      <c r="AW141" s="737"/>
      <c r="AX141" s="737"/>
      <c r="AY141" s="737"/>
      <c r="AZ141" s="737"/>
      <c r="BA141" s="737"/>
      <c r="BB141" s="737"/>
      <c r="BC141" s="737"/>
      <c r="BD141" s="737"/>
      <c r="BE141" s="737"/>
      <c r="BF141" s="737"/>
      <c r="BG141" s="737"/>
      <c r="BH141" s="737"/>
      <c r="BI141" s="737"/>
      <c r="BJ141" s="737"/>
      <c r="BK141" s="737"/>
      <c r="BL141" s="737"/>
      <c r="BM141" s="737"/>
      <c r="BN141" s="737"/>
      <c r="BO141" s="738"/>
      <c r="BP141" s="256"/>
    </row>
    <row r="142" spans="2:68" x14ac:dyDescent="0.25">
      <c r="B142" s="242"/>
      <c r="C142" s="255"/>
      <c r="D142" s="307"/>
      <c r="E142" s="306"/>
      <c r="F142" s="306"/>
      <c r="G142" s="306"/>
      <c r="H142" s="306"/>
      <c r="I142" s="306"/>
      <c r="J142" s="306"/>
      <c r="K142" s="306"/>
      <c r="L142" s="730"/>
      <c r="M142" s="731"/>
      <c r="N142" s="731"/>
      <c r="O142" s="731"/>
      <c r="P142" s="731"/>
      <c r="Q142" s="731"/>
      <c r="R142" s="731"/>
      <c r="S142" s="731"/>
      <c r="T142" s="731"/>
      <c r="U142" s="731"/>
      <c r="V142" s="731"/>
      <c r="W142" s="731"/>
      <c r="X142" s="731"/>
      <c r="Y142" s="731"/>
      <c r="Z142" s="731"/>
      <c r="AA142" s="731"/>
      <c r="AB142" s="731"/>
      <c r="AC142" s="731"/>
      <c r="AD142" s="731"/>
      <c r="AE142" s="731"/>
      <c r="AF142" s="731"/>
      <c r="AG142" s="731"/>
      <c r="AH142" s="731"/>
      <c r="AI142" s="731"/>
      <c r="AJ142" s="731"/>
      <c r="AK142" s="731"/>
      <c r="AL142" s="731"/>
      <c r="AM142" s="732"/>
      <c r="AN142" s="739"/>
      <c r="AO142" s="740"/>
      <c r="AP142" s="740"/>
      <c r="AQ142" s="740"/>
      <c r="AR142" s="740"/>
      <c r="AS142" s="740"/>
      <c r="AT142" s="740"/>
      <c r="AU142" s="740"/>
      <c r="AV142" s="740"/>
      <c r="AW142" s="740"/>
      <c r="AX142" s="740"/>
      <c r="AY142" s="740"/>
      <c r="AZ142" s="740"/>
      <c r="BA142" s="740"/>
      <c r="BB142" s="740"/>
      <c r="BC142" s="740"/>
      <c r="BD142" s="740"/>
      <c r="BE142" s="740"/>
      <c r="BF142" s="740"/>
      <c r="BG142" s="740"/>
      <c r="BH142" s="740"/>
      <c r="BI142" s="740"/>
      <c r="BJ142" s="740"/>
      <c r="BK142" s="740"/>
      <c r="BL142" s="740"/>
      <c r="BM142" s="740"/>
      <c r="BN142" s="740"/>
      <c r="BO142" s="741"/>
      <c r="BP142" s="256"/>
    </row>
    <row r="143" spans="2:68" ht="15" customHeight="1" x14ac:dyDescent="0.25">
      <c r="B143" s="242"/>
      <c r="C143" s="255"/>
      <c r="D143" s="733" t="s">
        <v>540</v>
      </c>
      <c r="E143" s="734"/>
      <c r="F143" s="734"/>
      <c r="G143" s="734"/>
      <c r="H143" s="734"/>
      <c r="I143" s="734"/>
      <c r="J143" s="734"/>
      <c r="K143" s="735"/>
      <c r="L143" s="742" t="s">
        <v>260</v>
      </c>
      <c r="M143" s="743"/>
      <c r="N143" s="743"/>
      <c r="O143" s="743"/>
      <c r="P143" s="743"/>
      <c r="Q143" s="743"/>
      <c r="R143" s="743"/>
      <c r="S143" s="743"/>
      <c r="T143" s="743"/>
      <c r="U143" s="743"/>
      <c r="V143" s="743"/>
      <c r="W143" s="743"/>
      <c r="X143" s="743"/>
      <c r="Y143" s="743"/>
      <c r="Z143" s="743"/>
      <c r="AA143" s="743"/>
      <c r="AB143" s="743"/>
      <c r="AC143" s="743"/>
      <c r="AD143" s="743"/>
      <c r="AE143" s="743"/>
      <c r="AF143" s="743"/>
      <c r="AG143" s="743"/>
      <c r="AH143" s="743"/>
      <c r="AI143" s="743"/>
      <c r="AJ143" s="743"/>
      <c r="AK143" s="743"/>
      <c r="AL143" s="743"/>
      <c r="AM143" s="744"/>
      <c r="AN143" s="742" t="s">
        <v>260</v>
      </c>
      <c r="AO143" s="743"/>
      <c r="AP143" s="743"/>
      <c r="AQ143" s="743"/>
      <c r="AR143" s="743"/>
      <c r="AS143" s="743"/>
      <c r="AT143" s="743"/>
      <c r="AU143" s="743"/>
      <c r="AV143" s="743"/>
      <c r="AW143" s="743"/>
      <c r="AX143" s="743"/>
      <c r="AY143" s="743"/>
      <c r="AZ143" s="743"/>
      <c r="BA143" s="743"/>
      <c r="BB143" s="743"/>
      <c r="BC143" s="743"/>
      <c r="BD143" s="743"/>
      <c r="BE143" s="743"/>
      <c r="BF143" s="743"/>
      <c r="BG143" s="743"/>
      <c r="BH143" s="743"/>
      <c r="BI143" s="743"/>
      <c r="BJ143" s="743"/>
      <c r="BK143" s="743"/>
      <c r="BL143" s="743"/>
      <c r="BM143" s="743"/>
      <c r="BN143" s="743"/>
      <c r="BO143" s="744"/>
      <c r="BP143" s="256"/>
    </row>
    <row r="144" spans="2:68" x14ac:dyDescent="0.25">
      <c r="B144" s="242"/>
      <c r="C144" s="255"/>
      <c r="D144" s="739"/>
      <c r="E144" s="740"/>
      <c r="F144" s="740"/>
      <c r="G144" s="740"/>
      <c r="H144" s="740"/>
      <c r="I144" s="740"/>
      <c r="J144" s="740"/>
      <c r="K144" s="741"/>
      <c r="L144" s="745" t="s">
        <v>541</v>
      </c>
      <c r="M144" s="746"/>
      <c r="N144" s="746"/>
      <c r="O144" s="746"/>
      <c r="P144" s="746"/>
      <c r="Q144" s="746"/>
      <c r="R144" s="746"/>
      <c r="S144" s="746"/>
      <c r="T144" s="746"/>
      <c r="U144" s="746"/>
      <c r="V144" s="746"/>
      <c r="W144" s="746"/>
      <c r="X144" s="746"/>
      <c r="Y144" s="747"/>
      <c r="Z144" s="742" t="s">
        <v>542</v>
      </c>
      <c r="AA144" s="743"/>
      <c r="AB144" s="743"/>
      <c r="AC144" s="743"/>
      <c r="AD144" s="743"/>
      <c r="AE144" s="743"/>
      <c r="AF144" s="743"/>
      <c r="AG144" s="743"/>
      <c r="AH144" s="743"/>
      <c r="AI144" s="743"/>
      <c r="AJ144" s="743"/>
      <c r="AK144" s="743"/>
      <c r="AL144" s="743"/>
      <c r="AM144" s="744"/>
      <c r="AN144" s="745" t="s">
        <v>541</v>
      </c>
      <c r="AO144" s="746"/>
      <c r="AP144" s="746"/>
      <c r="AQ144" s="746"/>
      <c r="AR144" s="746"/>
      <c r="AS144" s="746"/>
      <c r="AT144" s="746"/>
      <c r="AU144" s="746"/>
      <c r="AV144" s="746"/>
      <c r="AW144" s="746"/>
      <c r="AX144" s="746"/>
      <c r="AY144" s="746"/>
      <c r="AZ144" s="746"/>
      <c r="BA144" s="747"/>
      <c r="BB144" s="742" t="s">
        <v>542</v>
      </c>
      <c r="BC144" s="743"/>
      <c r="BD144" s="743"/>
      <c r="BE144" s="743"/>
      <c r="BF144" s="743"/>
      <c r="BG144" s="743"/>
      <c r="BH144" s="743"/>
      <c r="BI144" s="743"/>
      <c r="BJ144" s="743"/>
      <c r="BK144" s="743"/>
      <c r="BL144" s="743"/>
      <c r="BM144" s="743"/>
      <c r="BN144" s="743"/>
      <c r="BO144" s="744"/>
      <c r="BP144" s="256"/>
    </row>
    <row r="145" spans="2:68" x14ac:dyDescent="0.25">
      <c r="B145" s="242"/>
      <c r="C145" s="255"/>
      <c r="D145" s="763" t="s">
        <v>543</v>
      </c>
      <c r="E145" s="764"/>
      <c r="F145" s="764"/>
      <c r="G145" s="764"/>
      <c r="H145" s="764"/>
      <c r="I145" s="764"/>
      <c r="J145" s="764"/>
      <c r="K145" s="765"/>
      <c r="L145" s="754" t="s">
        <v>544</v>
      </c>
      <c r="M145" s="755"/>
      <c r="N145" s="756"/>
      <c r="O145" s="748">
        <v>0</v>
      </c>
      <c r="P145" s="749"/>
      <c r="Q145" s="749"/>
      <c r="R145" s="749"/>
      <c r="S145" s="749"/>
      <c r="T145" s="749"/>
      <c r="U145" s="749"/>
      <c r="V145" s="749"/>
      <c r="W145" s="749"/>
      <c r="X145" s="749"/>
      <c r="Y145" s="750"/>
      <c r="Z145" s="754" t="s">
        <v>545</v>
      </c>
      <c r="AA145" s="755"/>
      <c r="AB145" s="756"/>
      <c r="AC145" s="748">
        <v>0</v>
      </c>
      <c r="AD145" s="749"/>
      <c r="AE145" s="749"/>
      <c r="AF145" s="749"/>
      <c r="AG145" s="749"/>
      <c r="AH145" s="749"/>
      <c r="AI145" s="749"/>
      <c r="AJ145" s="749"/>
      <c r="AK145" s="749"/>
      <c r="AL145" s="749"/>
      <c r="AM145" s="750"/>
      <c r="AN145" s="754" t="s">
        <v>546</v>
      </c>
      <c r="AO145" s="755"/>
      <c r="AP145" s="756"/>
      <c r="AQ145" s="748">
        <v>0</v>
      </c>
      <c r="AR145" s="749"/>
      <c r="AS145" s="749"/>
      <c r="AT145" s="749"/>
      <c r="AU145" s="749"/>
      <c r="AV145" s="749"/>
      <c r="AW145" s="749"/>
      <c r="AX145" s="749"/>
      <c r="AY145" s="749"/>
      <c r="AZ145" s="749"/>
      <c r="BA145" s="750"/>
      <c r="BB145" s="754" t="s">
        <v>547</v>
      </c>
      <c r="BC145" s="755"/>
      <c r="BD145" s="756"/>
      <c r="BE145" s="748">
        <v>0</v>
      </c>
      <c r="BF145" s="749"/>
      <c r="BG145" s="749"/>
      <c r="BH145" s="749"/>
      <c r="BI145" s="749"/>
      <c r="BJ145" s="749"/>
      <c r="BK145" s="749"/>
      <c r="BL145" s="749"/>
      <c r="BM145" s="749"/>
      <c r="BN145" s="749"/>
      <c r="BO145" s="750"/>
      <c r="BP145" s="256"/>
    </row>
    <row r="146" spans="2:68" x14ac:dyDescent="0.25">
      <c r="B146" s="242"/>
      <c r="C146" s="255"/>
      <c r="D146" s="766"/>
      <c r="E146" s="767"/>
      <c r="F146" s="767"/>
      <c r="G146" s="767"/>
      <c r="H146" s="767"/>
      <c r="I146" s="767"/>
      <c r="J146" s="767"/>
      <c r="K146" s="768"/>
      <c r="L146" s="757"/>
      <c r="M146" s="758"/>
      <c r="N146" s="759"/>
      <c r="O146" s="751"/>
      <c r="P146" s="752"/>
      <c r="Q146" s="752"/>
      <c r="R146" s="752"/>
      <c r="S146" s="752"/>
      <c r="T146" s="752"/>
      <c r="U146" s="752"/>
      <c r="V146" s="752"/>
      <c r="W146" s="752"/>
      <c r="X146" s="752"/>
      <c r="Y146" s="753"/>
      <c r="Z146" s="757"/>
      <c r="AA146" s="758"/>
      <c r="AB146" s="759"/>
      <c r="AC146" s="751"/>
      <c r="AD146" s="752"/>
      <c r="AE146" s="752"/>
      <c r="AF146" s="752"/>
      <c r="AG146" s="752"/>
      <c r="AH146" s="752"/>
      <c r="AI146" s="752"/>
      <c r="AJ146" s="752"/>
      <c r="AK146" s="752"/>
      <c r="AL146" s="752"/>
      <c r="AM146" s="753"/>
      <c r="AN146" s="757"/>
      <c r="AO146" s="758"/>
      <c r="AP146" s="759"/>
      <c r="AQ146" s="751"/>
      <c r="AR146" s="752"/>
      <c r="AS146" s="752"/>
      <c r="AT146" s="752"/>
      <c r="AU146" s="752"/>
      <c r="AV146" s="752"/>
      <c r="AW146" s="752"/>
      <c r="AX146" s="752"/>
      <c r="AY146" s="752"/>
      <c r="AZ146" s="752"/>
      <c r="BA146" s="753"/>
      <c r="BB146" s="757"/>
      <c r="BC146" s="758"/>
      <c r="BD146" s="759"/>
      <c r="BE146" s="751"/>
      <c r="BF146" s="752"/>
      <c r="BG146" s="752"/>
      <c r="BH146" s="752"/>
      <c r="BI146" s="752"/>
      <c r="BJ146" s="752"/>
      <c r="BK146" s="752"/>
      <c r="BL146" s="752"/>
      <c r="BM146" s="752"/>
      <c r="BN146" s="752"/>
      <c r="BO146" s="753"/>
      <c r="BP146" s="256"/>
    </row>
    <row r="147" spans="2:68" x14ac:dyDescent="0.25">
      <c r="B147" s="242"/>
      <c r="C147" s="255"/>
      <c r="D147" s="760" t="s">
        <v>548</v>
      </c>
      <c r="E147" s="760"/>
      <c r="F147" s="760"/>
      <c r="G147" s="760"/>
      <c r="H147" s="760"/>
      <c r="I147" s="760"/>
      <c r="J147" s="760"/>
      <c r="K147" s="760"/>
      <c r="L147" s="761" t="s">
        <v>549</v>
      </c>
      <c r="M147" s="761"/>
      <c r="N147" s="761"/>
      <c r="O147" s="762">
        <v>0</v>
      </c>
      <c r="P147" s="762"/>
      <c r="Q147" s="762"/>
      <c r="R147" s="762"/>
      <c r="S147" s="762"/>
      <c r="T147" s="762"/>
      <c r="U147" s="762"/>
      <c r="V147" s="762"/>
      <c r="W147" s="762"/>
      <c r="X147" s="762"/>
      <c r="Y147" s="762"/>
      <c r="Z147" s="761" t="s">
        <v>550</v>
      </c>
      <c r="AA147" s="761"/>
      <c r="AB147" s="761"/>
      <c r="AC147" s="762">
        <v>0</v>
      </c>
      <c r="AD147" s="762"/>
      <c r="AE147" s="762"/>
      <c r="AF147" s="762"/>
      <c r="AG147" s="762"/>
      <c r="AH147" s="762"/>
      <c r="AI147" s="762"/>
      <c r="AJ147" s="762"/>
      <c r="AK147" s="762"/>
      <c r="AL147" s="762"/>
      <c r="AM147" s="762"/>
      <c r="AN147" s="761" t="s">
        <v>551</v>
      </c>
      <c r="AO147" s="761"/>
      <c r="AP147" s="761"/>
      <c r="AQ147" s="762">
        <v>0</v>
      </c>
      <c r="AR147" s="762"/>
      <c r="AS147" s="762"/>
      <c r="AT147" s="762"/>
      <c r="AU147" s="762"/>
      <c r="AV147" s="762"/>
      <c r="AW147" s="762"/>
      <c r="AX147" s="762"/>
      <c r="AY147" s="762"/>
      <c r="AZ147" s="762"/>
      <c r="BA147" s="762"/>
      <c r="BB147" s="761" t="s">
        <v>552</v>
      </c>
      <c r="BC147" s="761"/>
      <c r="BD147" s="761"/>
      <c r="BE147" s="762">
        <v>0</v>
      </c>
      <c r="BF147" s="762"/>
      <c r="BG147" s="762"/>
      <c r="BH147" s="762"/>
      <c r="BI147" s="762"/>
      <c r="BJ147" s="762"/>
      <c r="BK147" s="762"/>
      <c r="BL147" s="762"/>
      <c r="BM147" s="762"/>
      <c r="BN147" s="762"/>
      <c r="BO147" s="762"/>
      <c r="BP147" s="256"/>
    </row>
    <row r="148" spans="2:68" x14ac:dyDescent="0.25">
      <c r="B148" s="242"/>
      <c r="C148" s="255"/>
      <c r="D148" s="760"/>
      <c r="E148" s="760"/>
      <c r="F148" s="760"/>
      <c r="G148" s="760"/>
      <c r="H148" s="760"/>
      <c r="I148" s="760"/>
      <c r="J148" s="760"/>
      <c r="K148" s="760"/>
      <c r="L148" s="761"/>
      <c r="M148" s="761"/>
      <c r="N148" s="761"/>
      <c r="O148" s="762"/>
      <c r="P148" s="762"/>
      <c r="Q148" s="762"/>
      <c r="R148" s="762"/>
      <c r="S148" s="762"/>
      <c r="T148" s="762"/>
      <c r="U148" s="762"/>
      <c r="V148" s="762"/>
      <c r="W148" s="762"/>
      <c r="X148" s="762"/>
      <c r="Y148" s="762"/>
      <c r="Z148" s="761"/>
      <c r="AA148" s="761"/>
      <c r="AB148" s="761"/>
      <c r="AC148" s="762"/>
      <c r="AD148" s="762"/>
      <c r="AE148" s="762"/>
      <c r="AF148" s="762"/>
      <c r="AG148" s="762"/>
      <c r="AH148" s="762"/>
      <c r="AI148" s="762"/>
      <c r="AJ148" s="762"/>
      <c r="AK148" s="762"/>
      <c r="AL148" s="762"/>
      <c r="AM148" s="762"/>
      <c r="AN148" s="761"/>
      <c r="AO148" s="761"/>
      <c r="AP148" s="761"/>
      <c r="AQ148" s="762"/>
      <c r="AR148" s="762"/>
      <c r="AS148" s="762"/>
      <c r="AT148" s="762"/>
      <c r="AU148" s="762"/>
      <c r="AV148" s="762"/>
      <c r="AW148" s="762"/>
      <c r="AX148" s="762"/>
      <c r="AY148" s="762"/>
      <c r="AZ148" s="762"/>
      <c r="BA148" s="762"/>
      <c r="BB148" s="761"/>
      <c r="BC148" s="761"/>
      <c r="BD148" s="761"/>
      <c r="BE148" s="762"/>
      <c r="BF148" s="762"/>
      <c r="BG148" s="762"/>
      <c r="BH148" s="762"/>
      <c r="BI148" s="762"/>
      <c r="BJ148" s="762"/>
      <c r="BK148" s="762"/>
      <c r="BL148" s="762"/>
      <c r="BM148" s="762"/>
      <c r="BN148" s="762"/>
      <c r="BO148" s="762"/>
      <c r="BP148" s="256"/>
    </row>
    <row r="149" spans="2:68" x14ac:dyDescent="0.25">
      <c r="B149" s="242"/>
      <c r="C149" s="255"/>
      <c r="D149" s="760" t="s">
        <v>553</v>
      </c>
      <c r="E149" s="760"/>
      <c r="F149" s="760"/>
      <c r="G149" s="760"/>
      <c r="H149" s="760"/>
      <c r="I149" s="760"/>
      <c r="J149" s="760"/>
      <c r="K149" s="760"/>
      <c r="L149" s="761" t="s">
        <v>554</v>
      </c>
      <c r="M149" s="761"/>
      <c r="N149" s="761"/>
      <c r="O149" s="762">
        <v>0</v>
      </c>
      <c r="P149" s="762"/>
      <c r="Q149" s="762"/>
      <c r="R149" s="762"/>
      <c r="S149" s="762"/>
      <c r="T149" s="762"/>
      <c r="U149" s="762"/>
      <c r="V149" s="762"/>
      <c r="W149" s="762"/>
      <c r="X149" s="762"/>
      <c r="Y149" s="762"/>
      <c r="Z149" s="761" t="s">
        <v>555</v>
      </c>
      <c r="AA149" s="761"/>
      <c r="AB149" s="761"/>
      <c r="AC149" s="762">
        <v>0</v>
      </c>
      <c r="AD149" s="762"/>
      <c r="AE149" s="762"/>
      <c r="AF149" s="762"/>
      <c r="AG149" s="762"/>
      <c r="AH149" s="762"/>
      <c r="AI149" s="762"/>
      <c r="AJ149" s="762"/>
      <c r="AK149" s="762"/>
      <c r="AL149" s="762"/>
      <c r="AM149" s="762"/>
      <c r="AN149" s="761" t="s">
        <v>556</v>
      </c>
      <c r="AO149" s="761"/>
      <c r="AP149" s="761"/>
      <c r="AQ149" s="762">
        <v>0</v>
      </c>
      <c r="AR149" s="762"/>
      <c r="AS149" s="762"/>
      <c r="AT149" s="762"/>
      <c r="AU149" s="762"/>
      <c r="AV149" s="762"/>
      <c r="AW149" s="762"/>
      <c r="AX149" s="762"/>
      <c r="AY149" s="762"/>
      <c r="AZ149" s="762"/>
      <c r="BA149" s="762"/>
      <c r="BB149" s="761" t="s">
        <v>557</v>
      </c>
      <c r="BC149" s="761"/>
      <c r="BD149" s="761"/>
      <c r="BE149" s="762">
        <v>0</v>
      </c>
      <c r="BF149" s="762"/>
      <c r="BG149" s="762"/>
      <c r="BH149" s="762"/>
      <c r="BI149" s="762"/>
      <c r="BJ149" s="762"/>
      <c r="BK149" s="762"/>
      <c r="BL149" s="762"/>
      <c r="BM149" s="762"/>
      <c r="BN149" s="762"/>
      <c r="BO149" s="762"/>
      <c r="BP149" s="256"/>
    </row>
    <row r="150" spans="2:68" x14ac:dyDescent="0.25">
      <c r="B150" s="242"/>
      <c r="C150" s="255"/>
      <c r="D150" s="760"/>
      <c r="E150" s="760"/>
      <c r="F150" s="760"/>
      <c r="G150" s="760"/>
      <c r="H150" s="760"/>
      <c r="I150" s="760"/>
      <c r="J150" s="760"/>
      <c r="K150" s="760"/>
      <c r="L150" s="761"/>
      <c r="M150" s="761"/>
      <c r="N150" s="761"/>
      <c r="O150" s="762"/>
      <c r="P150" s="762"/>
      <c r="Q150" s="762"/>
      <c r="R150" s="762"/>
      <c r="S150" s="762"/>
      <c r="T150" s="762"/>
      <c r="U150" s="762"/>
      <c r="V150" s="762"/>
      <c r="W150" s="762"/>
      <c r="X150" s="762"/>
      <c r="Y150" s="762"/>
      <c r="Z150" s="761"/>
      <c r="AA150" s="761"/>
      <c r="AB150" s="761"/>
      <c r="AC150" s="762"/>
      <c r="AD150" s="762"/>
      <c r="AE150" s="762"/>
      <c r="AF150" s="762"/>
      <c r="AG150" s="762"/>
      <c r="AH150" s="762"/>
      <c r="AI150" s="762"/>
      <c r="AJ150" s="762"/>
      <c r="AK150" s="762"/>
      <c r="AL150" s="762"/>
      <c r="AM150" s="762"/>
      <c r="AN150" s="761"/>
      <c r="AO150" s="761"/>
      <c r="AP150" s="761"/>
      <c r="AQ150" s="762"/>
      <c r="AR150" s="762"/>
      <c r="AS150" s="762"/>
      <c r="AT150" s="762"/>
      <c r="AU150" s="762"/>
      <c r="AV150" s="762"/>
      <c r="AW150" s="762"/>
      <c r="AX150" s="762"/>
      <c r="AY150" s="762"/>
      <c r="AZ150" s="762"/>
      <c r="BA150" s="762"/>
      <c r="BB150" s="761"/>
      <c r="BC150" s="761"/>
      <c r="BD150" s="761"/>
      <c r="BE150" s="762"/>
      <c r="BF150" s="762"/>
      <c r="BG150" s="762"/>
      <c r="BH150" s="762"/>
      <c r="BI150" s="762"/>
      <c r="BJ150" s="762"/>
      <c r="BK150" s="762"/>
      <c r="BL150" s="762"/>
      <c r="BM150" s="762"/>
      <c r="BN150" s="762"/>
      <c r="BO150" s="762"/>
      <c r="BP150" s="256"/>
    </row>
    <row r="151" spans="2:68" x14ac:dyDescent="0.25">
      <c r="C151" s="255"/>
      <c r="D151" s="760" t="s">
        <v>558</v>
      </c>
      <c r="E151" s="760"/>
      <c r="F151" s="760"/>
      <c r="G151" s="760"/>
      <c r="H151" s="760"/>
      <c r="I151" s="760"/>
      <c r="J151" s="760"/>
      <c r="K151" s="760"/>
      <c r="L151" s="761" t="s">
        <v>559</v>
      </c>
      <c r="M151" s="761"/>
      <c r="N151" s="761"/>
      <c r="O151" s="762">
        <v>0</v>
      </c>
      <c r="P151" s="762"/>
      <c r="Q151" s="762"/>
      <c r="R151" s="762"/>
      <c r="S151" s="762"/>
      <c r="T151" s="762"/>
      <c r="U151" s="762"/>
      <c r="V151" s="762"/>
      <c r="W151" s="762"/>
      <c r="X151" s="762"/>
      <c r="Y151" s="762"/>
      <c r="Z151" s="761" t="s">
        <v>560</v>
      </c>
      <c r="AA151" s="761"/>
      <c r="AB151" s="761"/>
      <c r="AC151" s="762">
        <v>0</v>
      </c>
      <c r="AD151" s="762"/>
      <c r="AE151" s="762"/>
      <c r="AF151" s="762"/>
      <c r="AG151" s="762"/>
      <c r="AH151" s="762"/>
      <c r="AI151" s="762"/>
      <c r="AJ151" s="762"/>
      <c r="AK151" s="762"/>
      <c r="AL151" s="762"/>
      <c r="AM151" s="762"/>
      <c r="AN151" s="761" t="s">
        <v>561</v>
      </c>
      <c r="AO151" s="761"/>
      <c r="AP151" s="761"/>
      <c r="AQ151" s="762">
        <v>0</v>
      </c>
      <c r="AR151" s="762"/>
      <c r="AS151" s="762"/>
      <c r="AT151" s="762"/>
      <c r="AU151" s="762"/>
      <c r="AV151" s="762"/>
      <c r="AW151" s="762"/>
      <c r="AX151" s="762"/>
      <c r="AY151" s="762"/>
      <c r="AZ151" s="762"/>
      <c r="BA151" s="762"/>
      <c r="BB151" s="761" t="s">
        <v>562</v>
      </c>
      <c r="BC151" s="761"/>
      <c r="BD151" s="761"/>
      <c r="BE151" s="762">
        <v>0</v>
      </c>
      <c r="BF151" s="762"/>
      <c r="BG151" s="762"/>
      <c r="BH151" s="762"/>
      <c r="BI151" s="762"/>
      <c r="BJ151" s="762"/>
      <c r="BK151" s="762"/>
      <c r="BL151" s="762"/>
      <c r="BM151" s="762"/>
      <c r="BN151" s="762"/>
      <c r="BO151" s="762"/>
      <c r="BP151" s="256"/>
    </row>
    <row r="152" spans="2:68" x14ac:dyDescent="0.25">
      <c r="C152" s="255"/>
      <c r="D152" s="760"/>
      <c r="E152" s="760"/>
      <c r="F152" s="760"/>
      <c r="G152" s="760"/>
      <c r="H152" s="760"/>
      <c r="I152" s="760"/>
      <c r="J152" s="760"/>
      <c r="K152" s="760"/>
      <c r="L152" s="761"/>
      <c r="M152" s="761"/>
      <c r="N152" s="761"/>
      <c r="O152" s="762"/>
      <c r="P152" s="762"/>
      <c r="Q152" s="762"/>
      <c r="R152" s="762"/>
      <c r="S152" s="762"/>
      <c r="T152" s="762"/>
      <c r="U152" s="762"/>
      <c r="V152" s="762"/>
      <c r="W152" s="762"/>
      <c r="X152" s="762"/>
      <c r="Y152" s="762"/>
      <c r="Z152" s="761"/>
      <c r="AA152" s="761"/>
      <c r="AB152" s="761"/>
      <c r="AC152" s="762"/>
      <c r="AD152" s="762"/>
      <c r="AE152" s="762"/>
      <c r="AF152" s="762"/>
      <c r="AG152" s="762"/>
      <c r="AH152" s="762"/>
      <c r="AI152" s="762"/>
      <c r="AJ152" s="762"/>
      <c r="AK152" s="762"/>
      <c r="AL152" s="762"/>
      <c r="AM152" s="762"/>
      <c r="AN152" s="761"/>
      <c r="AO152" s="761"/>
      <c r="AP152" s="761"/>
      <c r="AQ152" s="762"/>
      <c r="AR152" s="762"/>
      <c r="AS152" s="762"/>
      <c r="AT152" s="762"/>
      <c r="AU152" s="762"/>
      <c r="AV152" s="762"/>
      <c r="AW152" s="762"/>
      <c r="AX152" s="762"/>
      <c r="AY152" s="762"/>
      <c r="AZ152" s="762"/>
      <c r="BA152" s="762"/>
      <c r="BB152" s="761"/>
      <c r="BC152" s="761"/>
      <c r="BD152" s="761"/>
      <c r="BE152" s="762"/>
      <c r="BF152" s="762"/>
      <c r="BG152" s="762"/>
      <c r="BH152" s="762"/>
      <c r="BI152" s="762"/>
      <c r="BJ152" s="762"/>
      <c r="BK152" s="762"/>
      <c r="BL152" s="762"/>
      <c r="BM152" s="762"/>
      <c r="BN152" s="762"/>
      <c r="BO152" s="762"/>
      <c r="BP152" s="256"/>
    </row>
    <row r="153" spans="2:68" ht="15.75" thickBot="1" x14ac:dyDescent="0.3">
      <c r="C153" s="279"/>
      <c r="D153" s="280"/>
      <c r="E153" s="280"/>
      <c r="F153" s="280"/>
      <c r="G153" s="280"/>
      <c r="H153" s="280"/>
      <c r="I153" s="280"/>
      <c r="J153" s="280"/>
      <c r="K153" s="280"/>
      <c r="L153" s="280"/>
      <c r="M153" s="280"/>
      <c r="N153" s="280"/>
      <c r="O153" s="280"/>
      <c r="P153" s="280"/>
      <c r="Q153" s="280"/>
      <c r="R153" s="280"/>
      <c r="S153" s="280"/>
      <c r="T153" s="280"/>
      <c r="U153" s="280"/>
      <c r="V153" s="280"/>
      <c r="W153" s="280"/>
      <c r="X153" s="280"/>
      <c r="Y153" s="280"/>
      <c r="Z153" s="280"/>
      <c r="AA153" s="280"/>
      <c r="AB153" s="280"/>
      <c r="AC153" s="280"/>
      <c r="AD153" s="280"/>
      <c r="AE153" s="280"/>
      <c r="AF153" s="280"/>
      <c r="AG153" s="280"/>
      <c r="AH153" s="280"/>
      <c r="AI153" s="280"/>
      <c r="AJ153" s="280"/>
      <c r="AK153" s="280"/>
      <c r="AL153" s="280"/>
      <c r="AM153" s="280"/>
      <c r="AN153" s="280"/>
      <c r="AO153" s="280"/>
      <c r="AP153" s="280"/>
      <c r="AQ153" s="280"/>
      <c r="AR153" s="280"/>
      <c r="AS153" s="280"/>
      <c r="AT153" s="270"/>
      <c r="AU153" s="270"/>
      <c r="AV153" s="270"/>
      <c r="AW153" s="270"/>
      <c r="AX153" s="270"/>
      <c r="AY153" s="270"/>
      <c r="AZ153" s="270"/>
      <c r="BA153" s="270"/>
      <c r="BB153" s="270"/>
      <c r="BC153" s="270"/>
      <c r="BD153" s="270"/>
      <c r="BE153" s="270"/>
      <c r="BF153" s="270"/>
      <c r="BG153" s="270"/>
      <c r="BH153" s="270"/>
      <c r="BI153" s="270"/>
      <c r="BJ153" s="270"/>
      <c r="BK153" s="270"/>
      <c r="BL153" s="270"/>
      <c r="BM153" s="270"/>
      <c r="BN153" s="270"/>
      <c r="BO153" s="270"/>
      <c r="BP153" s="271"/>
    </row>
  </sheetData>
  <sheetProtection password="C69F" sheet="1" objects="1" scenarios="1"/>
  <mergeCells count="308">
    <mergeCell ref="D151:K152"/>
    <mergeCell ref="L151:N152"/>
    <mergeCell ref="O151:Y152"/>
    <mergeCell ref="Z151:AB152"/>
    <mergeCell ref="AC151:AM152"/>
    <mergeCell ref="AN151:AP152"/>
    <mergeCell ref="AQ151:BA152"/>
    <mergeCell ref="BB151:BD152"/>
    <mergeCell ref="BE151:BO152"/>
    <mergeCell ref="D149:K150"/>
    <mergeCell ref="L149:N150"/>
    <mergeCell ref="O149:Y150"/>
    <mergeCell ref="Z149:AB150"/>
    <mergeCell ref="AC149:AM150"/>
    <mergeCell ref="AN149:AP150"/>
    <mergeCell ref="AQ149:BA150"/>
    <mergeCell ref="BB149:BD150"/>
    <mergeCell ref="BE149:BO150"/>
    <mergeCell ref="AQ145:BA146"/>
    <mergeCell ref="BB145:BD146"/>
    <mergeCell ref="BE145:BO146"/>
    <mergeCell ref="D147:K148"/>
    <mergeCell ref="L147:N148"/>
    <mergeCell ref="O147:Y148"/>
    <mergeCell ref="Z147:AB148"/>
    <mergeCell ref="AC147:AM148"/>
    <mergeCell ref="AN147:AP148"/>
    <mergeCell ref="AQ147:BA148"/>
    <mergeCell ref="D145:K146"/>
    <mergeCell ref="L145:N146"/>
    <mergeCell ref="O145:Y146"/>
    <mergeCell ref="Z145:AB146"/>
    <mergeCell ref="AC145:AM146"/>
    <mergeCell ref="AN145:AP146"/>
    <mergeCell ref="BB147:BD148"/>
    <mergeCell ref="BE147:BO148"/>
    <mergeCell ref="L139:AM142"/>
    <mergeCell ref="AN139:BO142"/>
    <mergeCell ref="D143:K144"/>
    <mergeCell ref="L143:AM143"/>
    <mergeCell ref="AN143:BO143"/>
    <mergeCell ref="L144:Y144"/>
    <mergeCell ref="Z144:AM144"/>
    <mergeCell ref="AN144:BA144"/>
    <mergeCell ref="BB144:BO144"/>
    <mergeCell ref="D133:AF133"/>
    <mergeCell ref="AH133:AI133"/>
    <mergeCell ref="AK133:AL133"/>
    <mergeCell ref="AN133:AO133"/>
    <mergeCell ref="AQ133:AR133"/>
    <mergeCell ref="D134:AF134"/>
    <mergeCell ref="AH134:AI134"/>
    <mergeCell ref="AK134:AL134"/>
    <mergeCell ref="AN134:AO134"/>
    <mergeCell ref="AQ134:AR134"/>
    <mergeCell ref="D131:AF131"/>
    <mergeCell ref="AH131:AI131"/>
    <mergeCell ref="AK131:AL131"/>
    <mergeCell ref="AN131:AO131"/>
    <mergeCell ref="AQ131:AR131"/>
    <mergeCell ref="D132:AF132"/>
    <mergeCell ref="AH132:AI132"/>
    <mergeCell ref="AK132:AL132"/>
    <mergeCell ref="AN132:AO132"/>
    <mergeCell ref="AQ132:AR132"/>
    <mergeCell ref="D129:AF129"/>
    <mergeCell ref="AH129:AI129"/>
    <mergeCell ref="AK129:AL129"/>
    <mergeCell ref="AN129:AO129"/>
    <mergeCell ref="AQ129:AR129"/>
    <mergeCell ref="D130:AF130"/>
    <mergeCell ref="AH130:AI130"/>
    <mergeCell ref="AK130:AL130"/>
    <mergeCell ref="AN130:AO130"/>
    <mergeCell ref="AQ130:AR130"/>
    <mergeCell ref="D125:AF128"/>
    <mergeCell ref="AG125:AR125"/>
    <mergeCell ref="AG126:AR126"/>
    <mergeCell ref="AG127:AL127"/>
    <mergeCell ref="AM127:AR127"/>
    <mergeCell ref="AG128:AI128"/>
    <mergeCell ref="AJ128:AL128"/>
    <mergeCell ref="AM128:AO128"/>
    <mergeCell ref="AP128:AR128"/>
    <mergeCell ref="D120:AF120"/>
    <mergeCell ref="AH120:AI120"/>
    <mergeCell ref="AK120:AL120"/>
    <mergeCell ref="AN120:AO120"/>
    <mergeCell ref="AQ120:AR120"/>
    <mergeCell ref="D121:AF121"/>
    <mergeCell ref="AH121:AI121"/>
    <mergeCell ref="AK121:AL121"/>
    <mergeCell ref="AN121:AO121"/>
    <mergeCell ref="AQ121:AR121"/>
    <mergeCell ref="D118:AF118"/>
    <mergeCell ref="AH118:AI118"/>
    <mergeCell ref="AK118:AL118"/>
    <mergeCell ref="AN118:AO118"/>
    <mergeCell ref="AQ118:AR118"/>
    <mergeCell ref="D119:AF119"/>
    <mergeCell ref="AH119:AI119"/>
    <mergeCell ref="AK119:AL119"/>
    <mergeCell ref="AN119:AO119"/>
    <mergeCell ref="AQ119:AR119"/>
    <mergeCell ref="D116:AF116"/>
    <mergeCell ref="AH116:AI116"/>
    <mergeCell ref="AK116:AL116"/>
    <mergeCell ref="AN116:AO116"/>
    <mergeCell ref="AQ116:AR116"/>
    <mergeCell ref="D117:AF117"/>
    <mergeCell ref="AH117:AI117"/>
    <mergeCell ref="AK117:AL117"/>
    <mergeCell ref="AN117:AO117"/>
    <mergeCell ref="AQ117:AR117"/>
    <mergeCell ref="D112:AF115"/>
    <mergeCell ref="AG112:AR112"/>
    <mergeCell ref="AG113:AR113"/>
    <mergeCell ref="AG114:AL114"/>
    <mergeCell ref="AM114:AR114"/>
    <mergeCell ref="AG115:AI115"/>
    <mergeCell ref="AJ115:AL115"/>
    <mergeCell ref="AM115:AO115"/>
    <mergeCell ref="AP115:AR115"/>
    <mergeCell ref="D107:AF107"/>
    <mergeCell ref="AH107:AI107"/>
    <mergeCell ref="AK107:AL107"/>
    <mergeCell ref="AN107:AO107"/>
    <mergeCell ref="AQ107:AR107"/>
    <mergeCell ref="AH108:AI108"/>
    <mergeCell ref="AK108:AL108"/>
    <mergeCell ref="AN108:AO108"/>
    <mergeCell ref="AQ108:AR108"/>
    <mergeCell ref="D105:AF105"/>
    <mergeCell ref="AH105:AI105"/>
    <mergeCell ref="AK105:AL105"/>
    <mergeCell ref="AN105:AO105"/>
    <mergeCell ref="AQ105:AR105"/>
    <mergeCell ref="D106:AF106"/>
    <mergeCell ref="AH106:AI106"/>
    <mergeCell ref="AK106:AL106"/>
    <mergeCell ref="AN106:AO106"/>
    <mergeCell ref="AQ106:AR106"/>
    <mergeCell ref="D101:AF104"/>
    <mergeCell ref="AG101:AR101"/>
    <mergeCell ref="AG102:AR102"/>
    <mergeCell ref="AG103:AL103"/>
    <mergeCell ref="AM103:AR103"/>
    <mergeCell ref="AG104:AI104"/>
    <mergeCell ref="AJ104:AL104"/>
    <mergeCell ref="AM104:AO104"/>
    <mergeCell ref="AP104:AR104"/>
    <mergeCell ref="D96:AF96"/>
    <mergeCell ref="AH96:AI96"/>
    <mergeCell ref="AK96:AL96"/>
    <mergeCell ref="AN96:AO96"/>
    <mergeCell ref="AQ96:AR96"/>
    <mergeCell ref="AH97:AI97"/>
    <mergeCell ref="AK97:AL97"/>
    <mergeCell ref="AN97:AO97"/>
    <mergeCell ref="AQ97:AR97"/>
    <mergeCell ref="D94:AF94"/>
    <mergeCell ref="AH94:AI94"/>
    <mergeCell ref="AK94:AL94"/>
    <mergeCell ref="AN94:AO94"/>
    <mergeCell ref="AQ94:AR94"/>
    <mergeCell ref="D95:AF95"/>
    <mergeCell ref="AH95:AI95"/>
    <mergeCell ref="AK95:AL95"/>
    <mergeCell ref="AN95:AO95"/>
    <mergeCell ref="AQ95:AR95"/>
    <mergeCell ref="D90:AF93"/>
    <mergeCell ref="AG90:AR90"/>
    <mergeCell ref="AG91:AR91"/>
    <mergeCell ref="AG92:AL92"/>
    <mergeCell ref="AM92:AR92"/>
    <mergeCell ref="AG93:AI93"/>
    <mergeCell ref="AJ93:AL93"/>
    <mergeCell ref="AM93:AO93"/>
    <mergeCell ref="AP93:AR93"/>
    <mergeCell ref="AO84:AV84"/>
    <mergeCell ref="D85:AL85"/>
    <mergeCell ref="AM85:AN85"/>
    <mergeCell ref="AO85:AV85"/>
    <mergeCell ref="D86:AL86"/>
    <mergeCell ref="AM86:AN86"/>
    <mergeCell ref="AO86:AV86"/>
    <mergeCell ref="D72:AK72"/>
    <mergeCell ref="AL72:AM72"/>
    <mergeCell ref="AN72:AV72"/>
    <mergeCell ref="D76:AV76"/>
    <mergeCell ref="AO78:AV78"/>
    <mergeCell ref="D79:AL79"/>
    <mergeCell ref="AM79:AN79"/>
    <mergeCell ref="AO79:AV79"/>
    <mergeCell ref="D81:AV81"/>
    <mergeCell ref="D70:AK70"/>
    <mergeCell ref="AL70:AM70"/>
    <mergeCell ref="AN70:AV70"/>
    <mergeCell ref="D71:AK71"/>
    <mergeCell ref="AL71:AM71"/>
    <mergeCell ref="AN71:AV71"/>
    <mergeCell ref="D68:AK68"/>
    <mergeCell ref="AL68:AM68"/>
    <mergeCell ref="AN68:AV68"/>
    <mergeCell ref="D69:AK69"/>
    <mergeCell ref="AL69:AM69"/>
    <mergeCell ref="AN69:AV69"/>
    <mergeCell ref="D66:AK66"/>
    <mergeCell ref="AL66:AM66"/>
    <mergeCell ref="AN66:AV66"/>
    <mergeCell ref="D67:AK67"/>
    <mergeCell ref="AL67:AM67"/>
    <mergeCell ref="AN67:AV67"/>
    <mergeCell ref="D63:AK63"/>
    <mergeCell ref="AL63:AM63"/>
    <mergeCell ref="AN63:AV63"/>
    <mergeCell ref="D64:AV64"/>
    <mergeCell ref="D65:AK65"/>
    <mergeCell ref="AL65:AM65"/>
    <mergeCell ref="AN65:AV65"/>
    <mergeCell ref="AL60:AM60"/>
    <mergeCell ref="AN60:AV60"/>
    <mergeCell ref="D61:AK61"/>
    <mergeCell ref="AL61:AM61"/>
    <mergeCell ref="AN61:AV61"/>
    <mergeCell ref="D62:AK62"/>
    <mergeCell ref="AL62:AM62"/>
    <mergeCell ref="AN62:AV62"/>
    <mergeCell ref="D53:AV53"/>
    <mergeCell ref="D55:AV55"/>
    <mergeCell ref="D57:AM57"/>
    <mergeCell ref="AN57:AV57"/>
    <mergeCell ref="D58:AV58"/>
    <mergeCell ref="D59:AK59"/>
    <mergeCell ref="AL59:AM59"/>
    <mergeCell ref="AN59:AV59"/>
    <mergeCell ref="D60:AK60"/>
    <mergeCell ref="D44:BF45"/>
    <mergeCell ref="D46:BF46"/>
    <mergeCell ref="BG46:BI48"/>
    <mergeCell ref="BJ46:BO48"/>
    <mergeCell ref="D47:BF48"/>
    <mergeCell ref="D49:BI49"/>
    <mergeCell ref="BJ49:BO49"/>
    <mergeCell ref="D36:BQ36"/>
    <mergeCell ref="BJ39:BO39"/>
    <mergeCell ref="D40:BF40"/>
    <mergeCell ref="BG40:BI42"/>
    <mergeCell ref="BJ40:BO42"/>
    <mergeCell ref="D41:BF42"/>
    <mergeCell ref="D43:BF43"/>
    <mergeCell ref="BG43:BI45"/>
    <mergeCell ref="BJ43:BO45"/>
    <mergeCell ref="AI26:BH28"/>
    <mergeCell ref="BI26:BJ28"/>
    <mergeCell ref="BK26:BQ28"/>
    <mergeCell ref="D30:Y30"/>
    <mergeCell ref="Z30:AA30"/>
    <mergeCell ref="AB30:AO30"/>
    <mergeCell ref="D25:Y25"/>
    <mergeCell ref="Z25:AA25"/>
    <mergeCell ref="AB25:AH25"/>
    <mergeCell ref="D26:Y28"/>
    <mergeCell ref="Z26:AA28"/>
    <mergeCell ref="AB26:AH28"/>
    <mergeCell ref="AI24:BH25"/>
    <mergeCell ref="D5:BR5"/>
    <mergeCell ref="D8:BQ8"/>
    <mergeCell ref="D9:BQ9"/>
    <mergeCell ref="D11:BQ11"/>
    <mergeCell ref="D13:Y14"/>
    <mergeCell ref="Z13:AH14"/>
    <mergeCell ref="AI13:BH14"/>
    <mergeCell ref="BI13:BQ14"/>
    <mergeCell ref="BK19:BQ21"/>
    <mergeCell ref="D20:Y20"/>
    <mergeCell ref="Z20:AA20"/>
    <mergeCell ref="AB20:AH20"/>
    <mergeCell ref="D21:Y21"/>
    <mergeCell ref="D15:Y16"/>
    <mergeCell ref="Z15:AA16"/>
    <mergeCell ref="AB15:AH16"/>
    <mergeCell ref="AI15:BH18"/>
    <mergeCell ref="Z19:AA19"/>
    <mergeCell ref="AB19:AH19"/>
    <mergeCell ref="AI19:BH21"/>
    <mergeCell ref="BI19:BJ21"/>
    <mergeCell ref="BI15:BJ18"/>
    <mergeCell ref="BK15:BQ18"/>
    <mergeCell ref="D17:Y18"/>
    <mergeCell ref="Z17:AA18"/>
    <mergeCell ref="AB17:AH18"/>
    <mergeCell ref="AB21:AG21"/>
    <mergeCell ref="D19:Y19"/>
    <mergeCell ref="BI24:BJ25"/>
    <mergeCell ref="BK24:BQ25"/>
    <mergeCell ref="D22:Y22"/>
    <mergeCell ref="Z22:AA22"/>
    <mergeCell ref="AB22:AH22"/>
    <mergeCell ref="AI22:BH23"/>
    <mergeCell ref="BI22:BJ23"/>
    <mergeCell ref="BK22:BQ23"/>
    <mergeCell ref="D23:Y23"/>
    <mergeCell ref="Z23:AA23"/>
    <mergeCell ref="AB23:AH23"/>
    <mergeCell ref="D24:Y24"/>
    <mergeCell ref="Z24:AA24"/>
    <mergeCell ref="AB24:AH24"/>
  </mergeCells>
  <hyperlinks>
    <hyperlink ref="A1" location="ÍNDICE!A1" display="ÍNDIC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7"/>
  <sheetViews>
    <sheetView workbookViewId="0"/>
  </sheetViews>
  <sheetFormatPr baseColWidth="10" defaultRowHeight="15" x14ac:dyDescent="0.25"/>
  <cols>
    <col min="2" max="2" width="15.42578125" bestFit="1" customWidth="1"/>
    <col min="3" max="3" width="17.5703125" customWidth="1"/>
  </cols>
  <sheetData>
    <row r="1" spans="1:3" x14ac:dyDescent="0.25">
      <c r="A1" s="78" t="s">
        <v>161</v>
      </c>
    </row>
    <row r="2" spans="1:3" x14ac:dyDescent="0.25">
      <c r="A2" s="1" t="s">
        <v>333</v>
      </c>
    </row>
    <row r="3" spans="1:3" s="85" customFormat="1" x14ac:dyDescent="0.25"/>
    <row r="5" spans="1:3" ht="44.25" customHeight="1" x14ac:dyDescent="0.25">
      <c r="B5" s="466" t="s">
        <v>244</v>
      </c>
      <c r="C5" s="466"/>
    </row>
    <row r="6" spans="1:3" ht="15.75" thickBot="1" x14ac:dyDescent="0.3">
      <c r="B6" s="7"/>
      <c r="C6" s="7">
        <v>2012</v>
      </c>
    </row>
    <row r="7" spans="1:3" ht="15.75" thickTop="1" x14ac:dyDescent="0.25">
      <c r="B7" s="9" t="s">
        <v>217</v>
      </c>
      <c r="C7" s="441">
        <v>2.4577273676153362</v>
      </c>
    </row>
    <row r="8" spans="1:3" x14ac:dyDescent="0.25">
      <c r="B8" s="33" t="s">
        <v>218</v>
      </c>
      <c r="C8" s="442">
        <v>4.1100000000000003</v>
      </c>
    </row>
    <row r="9" spans="1:3" x14ac:dyDescent="0.25">
      <c r="B9" s="33" t="s">
        <v>219</v>
      </c>
      <c r="C9" s="442">
        <v>4.24</v>
      </c>
    </row>
    <row r="10" spans="1:3" x14ac:dyDescent="0.25">
      <c r="B10" s="33" t="s">
        <v>220</v>
      </c>
      <c r="C10" s="442">
        <v>5.86</v>
      </c>
    </row>
    <row r="11" spans="1:3" x14ac:dyDescent="0.25">
      <c r="B11" s="33" t="s">
        <v>221</v>
      </c>
      <c r="C11" s="442">
        <v>8.16</v>
      </c>
    </row>
    <row r="12" spans="1:3" x14ac:dyDescent="0.25">
      <c r="B12" s="33" t="s">
        <v>222</v>
      </c>
      <c r="C12" s="442">
        <v>8.7200000000000006</v>
      </c>
    </row>
    <row r="13" spans="1:3" x14ac:dyDescent="0.25">
      <c r="B13" s="33" t="s">
        <v>223</v>
      </c>
      <c r="C13" s="442">
        <v>9.1300000000000008</v>
      </c>
    </row>
    <row r="14" spans="1:3" x14ac:dyDescent="0.25">
      <c r="B14" s="33" t="s">
        <v>224</v>
      </c>
      <c r="C14" s="442">
        <v>9.49</v>
      </c>
    </row>
    <row r="15" spans="1:3" x14ac:dyDescent="0.25">
      <c r="B15" s="33" t="s">
        <v>225</v>
      </c>
      <c r="C15" s="442">
        <v>9.69</v>
      </c>
    </row>
    <row r="16" spans="1:3" x14ac:dyDescent="0.25">
      <c r="B16" s="33" t="s">
        <v>226</v>
      </c>
      <c r="C16" s="442">
        <v>11.27</v>
      </c>
    </row>
    <row r="17" spans="2:3" x14ac:dyDescent="0.25">
      <c r="B17" s="33" t="s">
        <v>227</v>
      </c>
      <c r="C17" s="442">
        <v>11.75</v>
      </c>
    </row>
    <row r="18" spans="2:3" x14ac:dyDescent="0.25">
      <c r="B18" s="33" t="s">
        <v>228</v>
      </c>
      <c r="C18" s="442">
        <v>11.86</v>
      </c>
    </row>
    <row r="19" spans="2:3" x14ac:dyDescent="0.25">
      <c r="B19" s="33" t="s">
        <v>229</v>
      </c>
      <c r="C19" s="442">
        <v>12.07</v>
      </c>
    </row>
    <row r="20" spans="2:3" x14ac:dyDescent="0.25">
      <c r="B20" s="11" t="s">
        <v>230</v>
      </c>
      <c r="C20" s="443">
        <v>12.3056</v>
      </c>
    </row>
    <row r="21" spans="2:3" x14ac:dyDescent="0.25">
      <c r="B21" s="33" t="s">
        <v>231</v>
      </c>
      <c r="C21" s="442">
        <v>12.67</v>
      </c>
    </row>
    <row r="22" spans="2:3" x14ac:dyDescent="0.25">
      <c r="B22" s="33" t="s">
        <v>232</v>
      </c>
      <c r="C22" s="442">
        <v>13.27</v>
      </c>
    </row>
    <row r="23" spans="2:3" x14ac:dyDescent="0.25">
      <c r="B23" s="33" t="s">
        <v>233</v>
      </c>
      <c r="C23" s="442">
        <v>13.44</v>
      </c>
    </row>
    <row r="24" spans="2:3" x14ac:dyDescent="0.25">
      <c r="B24" s="33" t="s">
        <v>234</v>
      </c>
      <c r="C24" s="442">
        <v>14.06</v>
      </c>
    </row>
    <row r="25" spans="2:3" x14ac:dyDescent="0.25">
      <c r="B25" s="33" t="s">
        <v>235</v>
      </c>
      <c r="C25" s="442">
        <v>14.19</v>
      </c>
    </row>
    <row r="26" spans="2:3" x14ac:dyDescent="0.25">
      <c r="B26" s="33" t="s">
        <v>236</v>
      </c>
      <c r="C26" s="442">
        <v>14.48</v>
      </c>
    </row>
    <row r="27" spans="2:3" x14ac:dyDescent="0.25">
      <c r="B27" s="33" t="s">
        <v>237</v>
      </c>
      <c r="C27" s="442">
        <v>14.94</v>
      </c>
    </row>
    <row r="28" spans="2:3" x14ac:dyDescent="0.25">
      <c r="B28" s="33" t="s">
        <v>238</v>
      </c>
      <c r="C28" s="442">
        <v>15.17</v>
      </c>
    </row>
    <row r="29" spans="2:3" x14ac:dyDescent="0.25">
      <c r="B29" s="33" t="s">
        <v>239</v>
      </c>
      <c r="C29" s="442">
        <v>15.94</v>
      </c>
    </row>
    <row r="30" spans="2:3" x14ac:dyDescent="0.25">
      <c r="B30" s="33" t="s">
        <v>240</v>
      </c>
      <c r="C30" s="442">
        <v>16.04</v>
      </c>
    </row>
    <row r="31" spans="2:3" x14ac:dyDescent="0.25">
      <c r="B31" s="33" t="s">
        <v>241</v>
      </c>
      <c r="C31" s="442">
        <v>17.579999999999998</v>
      </c>
    </row>
    <row r="32" spans="2:3" x14ac:dyDescent="0.25">
      <c r="B32" s="33" t="s">
        <v>242</v>
      </c>
      <c r="C32" s="442">
        <v>20.12</v>
      </c>
    </row>
    <row r="33" spans="2:6" x14ac:dyDescent="0.25">
      <c r="B33" s="13" t="s">
        <v>243</v>
      </c>
      <c r="C33" s="444">
        <v>21.45</v>
      </c>
    </row>
    <row r="36" spans="2:6" x14ac:dyDescent="0.25">
      <c r="F36" s="19" t="s">
        <v>695</v>
      </c>
    </row>
    <row r="37" spans="2:6" x14ac:dyDescent="0.25">
      <c r="F37" s="19" t="s">
        <v>245</v>
      </c>
    </row>
  </sheetData>
  <sheetProtection password="C69F" sheet="1" objects="1" scenarios="1"/>
  <sortState ref="B7:C33">
    <sortCondition ref="C7:C33"/>
  </sortState>
  <mergeCells count="1">
    <mergeCell ref="B5:C5"/>
  </mergeCells>
  <hyperlinks>
    <hyperlink ref="A1" location="ÍNDICE!A1" display="ÍNDIC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66"/>
  <sheetViews>
    <sheetView workbookViewId="0"/>
  </sheetViews>
  <sheetFormatPr baseColWidth="10" defaultRowHeight="15" x14ac:dyDescent="0.25"/>
  <cols>
    <col min="2" max="2" width="11.42578125" style="85"/>
    <col min="3" max="3" width="63.85546875" customWidth="1"/>
    <col min="4" max="4" width="22" style="214" customWidth="1"/>
    <col min="5" max="5" width="15.140625" style="226" customWidth="1"/>
    <col min="6" max="6" width="17.5703125" style="326" customWidth="1"/>
    <col min="7" max="7" width="17.7109375" style="326" customWidth="1"/>
    <col min="8" max="8" width="24.28515625" style="326" customWidth="1"/>
    <col min="9" max="9" width="23.85546875" customWidth="1"/>
    <col min="11" max="11" width="23.140625" style="214" customWidth="1"/>
  </cols>
  <sheetData>
    <row r="1" spans="1:11" s="85" customFormat="1" x14ac:dyDescent="0.25">
      <c r="A1" s="78" t="s">
        <v>161</v>
      </c>
      <c r="B1" s="78"/>
      <c r="D1" s="214"/>
      <c r="E1" s="226"/>
      <c r="F1" s="326"/>
      <c r="G1" s="326"/>
      <c r="H1" s="326"/>
      <c r="K1" s="214"/>
    </row>
    <row r="2" spans="1:11" x14ac:dyDescent="0.25">
      <c r="A2" s="1" t="s">
        <v>565</v>
      </c>
      <c r="B2" s="1"/>
      <c r="C2" s="1"/>
      <c r="D2" s="1"/>
      <c r="E2" s="1"/>
      <c r="F2" s="1"/>
      <c r="G2" s="1"/>
      <c r="H2" s="1"/>
    </row>
    <row r="3" spans="1:11" s="85" customFormat="1" x14ac:dyDescent="0.25">
      <c r="D3" s="214"/>
      <c r="E3" s="226"/>
      <c r="F3" s="326"/>
      <c r="G3" s="326"/>
      <c r="H3" s="326"/>
      <c r="K3" s="214"/>
    </row>
    <row r="4" spans="1:11" x14ac:dyDescent="0.25">
      <c r="A4" s="77" t="s">
        <v>105</v>
      </c>
      <c r="B4" t="s">
        <v>278</v>
      </c>
    </row>
    <row r="6" spans="1:11" ht="28.5" customHeight="1" x14ac:dyDescent="0.25">
      <c r="B6" s="234"/>
      <c r="C6" s="469" t="s">
        <v>337</v>
      </c>
      <c r="D6" s="471" t="s">
        <v>594</v>
      </c>
      <c r="E6" s="467"/>
      <c r="F6" s="471" t="s">
        <v>595</v>
      </c>
      <c r="G6" s="467"/>
      <c r="H6" s="467" t="s">
        <v>679</v>
      </c>
      <c r="I6" s="471" t="s">
        <v>380</v>
      </c>
      <c r="J6" s="467"/>
      <c r="K6" s="467" t="s">
        <v>365</v>
      </c>
    </row>
    <row r="7" spans="1:11" ht="15.75" thickBot="1" x14ac:dyDescent="0.3">
      <c r="B7" s="235"/>
      <c r="C7" s="470"/>
      <c r="D7" s="230" t="s">
        <v>385</v>
      </c>
      <c r="E7" s="231" t="s">
        <v>9</v>
      </c>
      <c r="F7" s="230" t="s">
        <v>260</v>
      </c>
      <c r="G7" s="231" t="s">
        <v>9</v>
      </c>
      <c r="H7" s="468"/>
      <c r="I7" s="230" t="s">
        <v>381</v>
      </c>
      <c r="J7" s="231" t="s">
        <v>9</v>
      </c>
      <c r="K7" s="468"/>
    </row>
    <row r="8" spans="1:11" ht="15.75" thickTop="1" x14ac:dyDescent="0.25">
      <c r="B8" s="206" t="s">
        <v>107</v>
      </c>
      <c r="C8" s="33" t="s">
        <v>22</v>
      </c>
      <c r="D8" s="178">
        <v>31149.678</v>
      </c>
      <c r="E8" s="438">
        <f>+D8/$D$27</f>
        <v>0.16531221580532945</v>
      </c>
      <c r="F8" s="178">
        <v>49</v>
      </c>
      <c r="G8" s="438">
        <f>+F8/$F$27</f>
        <v>8.0196399345335512E-2</v>
      </c>
      <c r="H8" s="330">
        <f>+D8/F8</f>
        <v>635.70771428571425</v>
      </c>
      <c r="I8" s="178">
        <v>4662924</v>
      </c>
      <c r="J8" s="232">
        <v>3.0499999999999999E-2</v>
      </c>
      <c r="K8" s="232">
        <f t="shared" ref="K8:K21" si="0">D8/I8</f>
        <v>6.6802885914503431E-3</v>
      </c>
    </row>
    <row r="9" spans="1:11" x14ac:dyDescent="0.25">
      <c r="B9" s="192" t="s">
        <v>108</v>
      </c>
      <c r="C9" s="33" t="s">
        <v>23</v>
      </c>
      <c r="D9" s="178">
        <v>32876.400000000001</v>
      </c>
      <c r="E9" s="438">
        <f t="shared" ref="E9:E27" si="1">+D9/$D$27</f>
        <v>0.17447597794437342</v>
      </c>
      <c r="F9" s="178">
        <v>16</v>
      </c>
      <c r="G9" s="438">
        <f t="shared" ref="G9:G27" si="2">+F9/$F$27</f>
        <v>2.6186579378068741E-2</v>
      </c>
      <c r="H9" s="331">
        <f t="shared" ref="H9:H27" si="3">+D9/F9</f>
        <v>2054.7750000000001</v>
      </c>
      <c r="I9" s="178">
        <v>30100000</v>
      </c>
      <c r="J9" s="232">
        <v>0.1971</v>
      </c>
      <c r="K9" s="232">
        <f t="shared" si="0"/>
        <v>1.0922392026578073E-3</v>
      </c>
    </row>
    <row r="10" spans="1:11" x14ac:dyDescent="0.25">
      <c r="B10" s="192" t="s">
        <v>109</v>
      </c>
      <c r="C10" s="33" t="s">
        <v>24</v>
      </c>
      <c r="D10" s="178">
        <v>41247.781999999999</v>
      </c>
      <c r="E10" s="438">
        <f t="shared" si="1"/>
        <v>0.21890313728042982</v>
      </c>
      <c r="F10" s="178">
        <v>222</v>
      </c>
      <c r="G10" s="438">
        <f t="shared" si="2"/>
        <v>0.36333878887070375</v>
      </c>
      <c r="H10" s="331">
        <f t="shared" si="3"/>
        <v>185.80081981981982</v>
      </c>
      <c r="I10" s="178">
        <v>23419552</v>
      </c>
      <c r="J10" s="232">
        <v>0.15329999999999999</v>
      </c>
      <c r="K10" s="232">
        <f t="shared" si="0"/>
        <v>1.7612541008470187E-3</v>
      </c>
    </row>
    <row r="11" spans="1:11" x14ac:dyDescent="0.25">
      <c r="B11" s="192" t="s">
        <v>110</v>
      </c>
      <c r="C11" s="33" t="s">
        <v>25</v>
      </c>
      <c r="D11" s="178">
        <v>2853.8449999999998</v>
      </c>
      <c r="E11" s="438">
        <f t="shared" si="1"/>
        <v>1.5145435548802797E-2</v>
      </c>
      <c r="F11" s="178">
        <v>6</v>
      </c>
      <c r="G11" s="438">
        <f t="shared" si="2"/>
        <v>9.8199672667757774E-3</v>
      </c>
      <c r="H11" s="331">
        <f t="shared" si="3"/>
        <v>475.64083333333332</v>
      </c>
      <c r="I11" s="178">
        <v>7599657</v>
      </c>
      <c r="J11" s="232">
        <v>4.9799999999999997E-2</v>
      </c>
      <c r="K11" s="232">
        <f t="shared" si="0"/>
        <v>3.7552286899264004E-4</v>
      </c>
    </row>
    <row r="12" spans="1:11" x14ac:dyDescent="0.25">
      <c r="B12" s="192" t="s">
        <v>111</v>
      </c>
      <c r="C12" s="33" t="s">
        <v>26</v>
      </c>
      <c r="D12" s="178">
        <v>1517.9169999999999</v>
      </c>
      <c r="E12" s="438">
        <f t="shared" si="1"/>
        <v>8.055628140957935E-3</v>
      </c>
      <c r="F12" s="178">
        <v>8</v>
      </c>
      <c r="G12" s="438">
        <f t="shared" si="2"/>
        <v>1.3093289689034371E-2</v>
      </c>
      <c r="H12" s="331">
        <f t="shared" si="3"/>
        <v>189.73962499999999</v>
      </c>
      <c r="I12" s="178">
        <v>751286.2</v>
      </c>
      <c r="J12" s="232">
        <v>4.8999999999999998E-3</v>
      </c>
      <c r="K12" s="232">
        <f t="shared" si="0"/>
        <v>2.0204244401135015E-3</v>
      </c>
    </row>
    <row r="13" spans="1:11" x14ac:dyDescent="0.25">
      <c r="B13" s="192" t="s">
        <v>112</v>
      </c>
      <c r="C13" s="33" t="s">
        <v>27</v>
      </c>
      <c r="D13" s="178">
        <v>906.125</v>
      </c>
      <c r="E13" s="438">
        <f t="shared" si="1"/>
        <v>4.8088308183026531E-3</v>
      </c>
      <c r="F13" s="178">
        <v>16</v>
      </c>
      <c r="G13" s="438">
        <f t="shared" si="2"/>
        <v>2.6186579378068741E-2</v>
      </c>
      <c r="H13" s="331">
        <f t="shared" si="3"/>
        <v>56.6328125</v>
      </c>
      <c r="I13" s="178">
        <v>2775362</v>
      </c>
      <c r="J13" s="232">
        <v>1.8200000000000001E-2</v>
      </c>
      <c r="K13" s="232">
        <f t="shared" si="0"/>
        <v>3.2648894090212373E-4</v>
      </c>
    </row>
    <row r="14" spans="1:11" x14ac:dyDescent="0.25">
      <c r="B14" s="192" t="s">
        <v>113</v>
      </c>
      <c r="C14" s="33" t="s">
        <v>28</v>
      </c>
      <c r="D14" s="178">
        <v>13900.913999999999</v>
      </c>
      <c r="E14" s="438">
        <f t="shared" si="1"/>
        <v>7.3772540925120492E-2</v>
      </c>
      <c r="F14" s="178">
        <v>44</v>
      </c>
      <c r="G14" s="438">
        <f t="shared" si="2"/>
        <v>7.2013093289689037E-2</v>
      </c>
      <c r="H14" s="331">
        <f t="shared" si="3"/>
        <v>315.92986363636362</v>
      </c>
      <c r="I14" s="178">
        <v>16035669.5</v>
      </c>
      <c r="J14" s="232">
        <v>0.105</v>
      </c>
      <c r="K14" s="232">
        <f t="shared" si="0"/>
        <v>8.6687456360958295E-4</v>
      </c>
    </row>
    <row r="15" spans="1:11" x14ac:dyDescent="0.25">
      <c r="B15" s="192" t="s">
        <v>114</v>
      </c>
      <c r="C15" s="33" t="s">
        <v>29</v>
      </c>
      <c r="D15" s="178">
        <v>590.322</v>
      </c>
      <c r="E15" s="438">
        <f t="shared" si="1"/>
        <v>3.1328554297939677E-3</v>
      </c>
      <c r="F15" s="178">
        <v>10</v>
      </c>
      <c r="G15" s="438">
        <f t="shared" si="2"/>
        <v>1.6366612111292964E-2</v>
      </c>
      <c r="H15" s="331">
        <f t="shared" si="3"/>
        <v>59.032200000000003</v>
      </c>
      <c r="I15" s="178">
        <v>4062570</v>
      </c>
      <c r="J15" s="232">
        <v>2.6599999999999999E-2</v>
      </c>
      <c r="K15" s="232">
        <f t="shared" si="0"/>
        <v>1.4530752700876539E-4</v>
      </c>
    </row>
    <row r="16" spans="1:11" x14ac:dyDescent="0.25">
      <c r="B16" s="192" t="s">
        <v>78</v>
      </c>
      <c r="C16" s="33" t="s">
        <v>30</v>
      </c>
      <c r="D16" s="178">
        <v>196.714</v>
      </c>
      <c r="E16" s="438">
        <f t="shared" si="1"/>
        <v>1.0439667215799014E-3</v>
      </c>
      <c r="F16" s="178">
        <v>1</v>
      </c>
      <c r="G16" s="438">
        <f t="shared" si="2"/>
        <v>1.6366612111292963E-3</v>
      </c>
      <c r="H16" s="331">
        <f t="shared" si="3"/>
        <v>196.714</v>
      </c>
      <c r="I16" s="178">
        <v>437023.8</v>
      </c>
      <c r="J16" s="232">
        <v>2.8999999999999998E-3</v>
      </c>
      <c r="K16" s="232">
        <f t="shared" si="0"/>
        <v>4.5012193843905069E-4</v>
      </c>
    </row>
    <row r="17" spans="2:11" x14ac:dyDescent="0.25">
      <c r="B17" s="192" t="s">
        <v>115</v>
      </c>
      <c r="C17" s="33" t="s">
        <v>31</v>
      </c>
      <c r="D17" s="178">
        <v>16604.769</v>
      </c>
      <c r="E17" s="438">
        <f t="shared" si="1"/>
        <v>8.8121975332317873E-2</v>
      </c>
      <c r="F17" s="178">
        <v>65</v>
      </c>
      <c r="G17" s="438">
        <f t="shared" si="2"/>
        <v>0.10638297872340426</v>
      </c>
      <c r="H17" s="331">
        <f t="shared" si="3"/>
        <v>255.45798461538462</v>
      </c>
      <c r="I17" s="178">
        <v>5051765.4000000004</v>
      </c>
      <c r="J17" s="232">
        <v>3.3099999999999997E-2</v>
      </c>
      <c r="K17" s="232">
        <f t="shared" si="0"/>
        <v>3.2869240127421594E-3</v>
      </c>
    </row>
    <row r="18" spans="2:11" x14ac:dyDescent="0.25">
      <c r="B18" s="192" t="s">
        <v>116</v>
      </c>
      <c r="C18" s="33" t="s">
        <v>32</v>
      </c>
      <c r="D18" s="178">
        <v>8673.89</v>
      </c>
      <c r="E18" s="438">
        <f t="shared" si="1"/>
        <v>4.6032577786251569E-2</v>
      </c>
      <c r="F18" s="178">
        <v>10</v>
      </c>
      <c r="G18" s="438">
        <f t="shared" si="2"/>
        <v>1.6366612111292964E-2</v>
      </c>
      <c r="H18" s="331">
        <f t="shared" si="3"/>
        <v>867.3889999999999</v>
      </c>
      <c r="I18" s="178">
        <v>53100000</v>
      </c>
      <c r="J18" s="232">
        <v>0.34770000000000001</v>
      </c>
      <c r="K18" s="232">
        <f t="shared" si="0"/>
        <v>1.6335009416195857E-4</v>
      </c>
    </row>
    <row r="19" spans="2:11" x14ac:dyDescent="0.25">
      <c r="B19" s="192" t="s">
        <v>117</v>
      </c>
      <c r="C19" s="33" t="s">
        <v>33</v>
      </c>
      <c r="D19" s="178">
        <v>1237.0340000000001</v>
      </c>
      <c r="E19" s="438">
        <f t="shared" si="1"/>
        <v>6.564974172976361E-3</v>
      </c>
      <c r="F19" s="178">
        <v>2</v>
      </c>
      <c r="G19" s="438">
        <f t="shared" si="2"/>
        <v>3.2733224222585926E-3</v>
      </c>
      <c r="H19" s="331">
        <f t="shared" si="3"/>
        <v>618.51700000000005</v>
      </c>
      <c r="I19" s="178">
        <v>598880.1</v>
      </c>
      <c r="J19" s="232">
        <v>3.8999999999999998E-3</v>
      </c>
      <c r="K19" s="232">
        <f t="shared" si="0"/>
        <v>2.0655787360441599E-3</v>
      </c>
    </row>
    <row r="20" spans="2:11" x14ac:dyDescent="0.25">
      <c r="B20" s="192" t="s">
        <v>118</v>
      </c>
      <c r="C20" s="33" t="s">
        <v>34</v>
      </c>
      <c r="D20" s="178">
        <v>32184.237999999998</v>
      </c>
      <c r="E20" s="438">
        <f t="shared" si="1"/>
        <v>0.17080265477498949</v>
      </c>
      <c r="F20" s="178">
        <v>138</v>
      </c>
      <c r="G20" s="438">
        <f t="shared" si="2"/>
        <v>0.22585924713584288</v>
      </c>
      <c r="H20" s="331">
        <f t="shared" si="3"/>
        <v>233.21911594202896</v>
      </c>
      <c r="I20" s="178">
        <v>1598909.56</v>
      </c>
      <c r="J20" s="232">
        <v>1.0500000000000001E-2</v>
      </c>
      <c r="K20" s="232">
        <f t="shared" si="0"/>
        <v>2.0128867076134059E-2</v>
      </c>
    </row>
    <row r="21" spans="2:11" x14ac:dyDescent="0.25">
      <c r="B21" s="192" t="s">
        <v>119</v>
      </c>
      <c r="C21" s="33" t="s">
        <v>35</v>
      </c>
      <c r="D21" s="178">
        <v>960.71</v>
      </c>
      <c r="E21" s="438">
        <f t="shared" si="1"/>
        <v>5.0985149460080481E-3</v>
      </c>
      <c r="F21" s="178">
        <v>5</v>
      </c>
      <c r="G21" s="438">
        <f t="shared" si="2"/>
        <v>8.1833060556464818E-3</v>
      </c>
      <c r="H21" s="331">
        <f t="shared" si="3"/>
        <v>192.142</v>
      </c>
      <c r="I21" s="178">
        <v>1116922</v>
      </c>
      <c r="J21" s="232">
        <v>7.3000000000000001E-3</v>
      </c>
      <c r="K21" s="232">
        <f t="shared" si="0"/>
        <v>8.6014063649923636E-4</v>
      </c>
    </row>
    <row r="22" spans="2:11" x14ac:dyDescent="0.25">
      <c r="B22" s="192" t="s">
        <v>120</v>
      </c>
      <c r="C22" s="33" t="s">
        <v>36</v>
      </c>
      <c r="D22" s="178">
        <v>0</v>
      </c>
      <c r="E22" s="438">
        <f t="shared" si="1"/>
        <v>0</v>
      </c>
      <c r="F22" s="178">
        <v>0</v>
      </c>
      <c r="G22" s="438">
        <f t="shared" si="2"/>
        <v>0</v>
      </c>
      <c r="H22" s="332" t="s">
        <v>130</v>
      </c>
      <c r="I22" s="334" t="s">
        <v>130</v>
      </c>
      <c r="J22" s="232">
        <v>0</v>
      </c>
      <c r="K22" s="232" t="s">
        <v>130</v>
      </c>
    </row>
    <row r="23" spans="2:11" x14ac:dyDescent="0.25">
      <c r="B23" s="192" t="s">
        <v>121</v>
      </c>
      <c r="C23" s="33" t="s">
        <v>37</v>
      </c>
      <c r="D23" s="178">
        <v>0</v>
      </c>
      <c r="E23" s="438">
        <f t="shared" si="1"/>
        <v>0</v>
      </c>
      <c r="F23" s="178">
        <v>0</v>
      </c>
      <c r="G23" s="438">
        <f t="shared" si="2"/>
        <v>0</v>
      </c>
      <c r="H23" s="332" t="s">
        <v>130</v>
      </c>
      <c r="I23" s="334" t="s">
        <v>130</v>
      </c>
      <c r="J23" s="232">
        <v>0</v>
      </c>
      <c r="K23" s="232" t="s">
        <v>130</v>
      </c>
    </row>
    <row r="24" spans="2:11" x14ac:dyDescent="0.25">
      <c r="B24" s="192" t="s">
        <v>122</v>
      </c>
      <c r="C24" s="33" t="s">
        <v>38</v>
      </c>
      <c r="D24" s="178">
        <v>1756.729</v>
      </c>
      <c r="E24" s="438">
        <f t="shared" si="1"/>
        <v>9.3230101306177437E-3</v>
      </c>
      <c r="F24" s="178">
        <v>8</v>
      </c>
      <c r="G24" s="438">
        <f t="shared" si="2"/>
        <v>1.3093289689034371E-2</v>
      </c>
      <c r="H24" s="331">
        <f t="shared" si="3"/>
        <v>219.59112500000001</v>
      </c>
      <c r="I24" s="178">
        <v>1142489</v>
      </c>
      <c r="J24" s="232">
        <v>7.4999999999999997E-3</v>
      </c>
      <c r="K24" s="232">
        <f>D24/I24</f>
        <v>1.537633185089747E-3</v>
      </c>
    </row>
    <row r="25" spans="2:11" x14ac:dyDescent="0.25">
      <c r="B25" s="192" t="s">
        <v>123</v>
      </c>
      <c r="C25" s="33" t="s">
        <v>39</v>
      </c>
      <c r="D25" s="178">
        <v>683.05</v>
      </c>
      <c r="E25" s="438">
        <f t="shared" si="1"/>
        <v>3.624965529525868E-3</v>
      </c>
      <c r="F25" s="178">
        <v>2</v>
      </c>
      <c r="G25" s="438">
        <f t="shared" si="2"/>
        <v>3.2733224222585926E-3</v>
      </c>
      <c r="H25" s="331">
        <f t="shared" si="3"/>
        <v>341.52499999999998</v>
      </c>
      <c r="I25" s="178">
        <v>200808.3</v>
      </c>
      <c r="J25" s="232">
        <v>1.2999999999999999E-3</v>
      </c>
      <c r="K25" s="232">
        <f>D25/I25</f>
        <v>3.4015028263273978E-3</v>
      </c>
    </row>
    <row r="26" spans="2:11" x14ac:dyDescent="0.25">
      <c r="B26" s="193" t="s">
        <v>124</v>
      </c>
      <c r="C26" s="33" t="s">
        <v>40</v>
      </c>
      <c r="D26" s="178">
        <v>1089.261</v>
      </c>
      <c r="E26" s="438">
        <f t="shared" si="1"/>
        <v>5.7807387126226142E-3</v>
      </c>
      <c r="F26" s="178">
        <v>9</v>
      </c>
      <c r="G26" s="438">
        <f t="shared" si="2"/>
        <v>1.4729950900163666E-2</v>
      </c>
      <c r="H26" s="331">
        <f t="shared" si="3"/>
        <v>121.029</v>
      </c>
      <c r="I26" s="178">
        <v>71014.289999999994</v>
      </c>
      <c r="J26" s="232">
        <v>5.0000000000000001E-4</v>
      </c>
      <c r="K26" s="232">
        <f>D26/I26</f>
        <v>1.5338617058622991E-2</v>
      </c>
    </row>
    <row r="27" spans="2:11" x14ac:dyDescent="0.25">
      <c r="B27" s="193"/>
      <c r="C27" s="25" t="s">
        <v>8</v>
      </c>
      <c r="D27" s="179">
        <v>188429.378</v>
      </c>
      <c r="E27" s="313">
        <f t="shared" si="1"/>
        <v>1</v>
      </c>
      <c r="F27" s="179">
        <v>611</v>
      </c>
      <c r="G27" s="313">
        <f t="shared" si="2"/>
        <v>1</v>
      </c>
      <c r="H27" s="333">
        <f t="shared" si="3"/>
        <v>308.39505400981994</v>
      </c>
      <c r="I27" s="179">
        <v>152724833</v>
      </c>
      <c r="J27" s="233">
        <v>1</v>
      </c>
      <c r="K27" s="236">
        <f>D27/I27</f>
        <v>1.2337834934807229E-3</v>
      </c>
    </row>
    <row r="28" spans="2:11" x14ac:dyDescent="0.25">
      <c r="B28" s="35"/>
      <c r="C28" s="160" t="s">
        <v>41</v>
      </c>
      <c r="D28" s="160"/>
      <c r="E28" s="160"/>
      <c r="F28" s="160"/>
      <c r="G28" s="160"/>
      <c r="H28" s="160"/>
      <c r="I28" s="35"/>
      <c r="J28" s="35"/>
      <c r="K28" s="35"/>
    </row>
    <row r="29" spans="2:11" x14ac:dyDescent="0.25">
      <c r="B29" s="35"/>
      <c r="C29" s="160" t="s">
        <v>42</v>
      </c>
      <c r="D29" s="160"/>
      <c r="E29" s="160"/>
      <c r="F29" s="160"/>
      <c r="G29" s="160"/>
      <c r="H29" s="160"/>
      <c r="I29" s="35"/>
      <c r="J29" s="35"/>
      <c r="K29" s="35"/>
    </row>
    <row r="30" spans="2:11" x14ac:dyDescent="0.25">
      <c r="B30" s="35"/>
      <c r="C30" s="160" t="s">
        <v>326</v>
      </c>
      <c r="D30" s="160"/>
      <c r="E30" s="160"/>
      <c r="F30" s="160"/>
      <c r="G30" s="160"/>
      <c r="H30" s="160"/>
      <c r="I30" s="35"/>
      <c r="J30" s="35"/>
      <c r="K30" s="35"/>
    </row>
    <row r="32" spans="2:11" ht="15" customHeight="1" x14ac:dyDescent="0.25"/>
    <row r="33" spans="2:13" ht="27" customHeight="1" x14ac:dyDescent="0.25"/>
    <row r="34" spans="2:13" x14ac:dyDescent="0.25">
      <c r="C34" s="326"/>
      <c r="D34" s="326"/>
      <c r="M34" s="226"/>
    </row>
    <row r="35" spans="2:13" x14ac:dyDescent="0.25">
      <c r="B35" s="326"/>
      <c r="C35" s="326"/>
      <c r="D35" s="326"/>
      <c r="M35" s="226"/>
    </row>
    <row r="36" spans="2:13" x14ac:dyDescent="0.25">
      <c r="B36" s="326"/>
      <c r="C36" s="326"/>
      <c r="D36" s="326"/>
      <c r="M36" s="226"/>
    </row>
    <row r="37" spans="2:13" x14ac:dyDescent="0.25">
      <c r="B37" s="326"/>
      <c r="C37" s="326"/>
      <c r="D37" s="326"/>
      <c r="M37" s="226"/>
    </row>
    <row r="38" spans="2:13" x14ac:dyDescent="0.25">
      <c r="B38" s="326"/>
      <c r="C38" s="326"/>
      <c r="D38" s="326"/>
      <c r="M38" s="226"/>
    </row>
    <row r="39" spans="2:13" x14ac:dyDescent="0.25">
      <c r="B39" s="326"/>
      <c r="C39" s="326"/>
      <c r="D39" s="326"/>
      <c r="G39"/>
      <c r="H39"/>
      <c r="M39" s="226"/>
    </row>
    <row r="40" spans="2:13" x14ac:dyDescent="0.25">
      <c r="B40" s="326"/>
      <c r="C40" s="326"/>
      <c r="D40" s="326"/>
      <c r="F40" s="329"/>
      <c r="G40" s="328"/>
      <c r="H40"/>
      <c r="M40" s="226"/>
    </row>
    <row r="41" spans="2:13" x14ac:dyDescent="0.25">
      <c r="B41" s="326"/>
      <c r="C41" s="326"/>
      <c r="D41" s="326"/>
      <c r="F41" s="329"/>
      <c r="G41" s="328"/>
      <c r="H41"/>
      <c r="M41" s="226"/>
    </row>
    <row r="42" spans="2:13" x14ac:dyDescent="0.25">
      <c r="B42" s="326"/>
      <c r="C42" s="326"/>
      <c r="D42" s="326"/>
      <c r="F42" s="329"/>
      <c r="G42" s="328"/>
      <c r="H42"/>
      <c r="M42" s="226"/>
    </row>
    <row r="43" spans="2:13" x14ac:dyDescent="0.25">
      <c r="B43" s="326"/>
      <c r="C43" s="326"/>
      <c r="D43" s="326"/>
      <c r="F43" s="329"/>
      <c r="G43" s="328"/>
      <c r="H43"/>
      <c r="M43" s="226"/>
    </row>
    <row r="44" spans="2:13" x14ac:dyDescent="0.25">
      <c r="B44" s="326"/>
      <c r="C44" s="326"/>
      <c r="D44" s="326"/>
      <c r="F44" s="329"/>
      <c r="G44" s="328"/>
      <c r="H44"/>
      <c r="M44" s="226"/>
    </row>
    <row r="45" spans="2:13" x14ac:dyDescent="0.25">
      <c r="B45" s="326"/>
      <c r="C45" s="326"/>
      <c r="D45" s="326"/>
      <c r="F45" s="329"/>
      <c r="G45" s="328"/>
      <c r="H45"/>
      <c r="M45" s="226"/>
    </row>
    <row r="46" spans="2:13" x14ac:dyDescent="0.25">
      <c r="B46" s="326"/>
      <c r="C46" s="326"/>
      <c r="D46" s="326"/>
      <c r="F46" s="329"/>
      <c r="G46" s="328"/>
      <c r="H46"/>
      <c r="M46" s="226"/>
    </row>
    <row r="47" spans="2:13" x14ac:dyDescent="0.25">
      <c r="B47" s="326"/>
      <c r="C47" s="326"/>
      <c r="D47" s="326"/>
      <c r="F47" s="329"/>
      <c r="G47" s="328"/>
      <c r="H47"/>
      <c r="M47" s="226"/>
    </row>
    <row r="48" spans="2:13" x14ac:dyDescent="0.25">
      <c r="B48" s="326"/>
      <c r="C48" s="326"/>
      <c r="D48" s="326"/>
      <c r="F48" s="329"/>
      <c r="G48" s="328"/>
      <c r="H48"/>
      <c r="M48" s="226"/>
    </row>
    <row r="49" spans="2:13" x14ac:dyDescent="0.25">
      <c r="B49" s="326"/>
      <c r="C49" s="326"/>
      <c r="D49" s="326"/>
      <c r="F49" s="329"/>
      <c r="G49" s="328"/>
      <c r="H49"/>
      <c r="M49" s="226"/>
    </row>
    <row r="50" spans="2:13" x14ac:dyDescent="0.25">
      <c r="B50" s="326"/>
      <c r="C50" s="326"/>
      <c r="D50" s="326"/>
      <c r="F50" s="329"/>
      <c r="G50" s="328"/>
      <c r="H50"/>
      <c r="M50" s="226"/>
    </row>
    <row r="51" spans="2:13" x14ac:dyDescent="0.25">
      <c r="B51" s="326"/>
      <c r="C51" s="326"/>
      <c r="D51" s="326"/>
      <c r="F51" s="329"/>
      <c r="G51" s="328"/>
      <c r="H51"/>
      <c r="M51" s="226"/>
    </row>
    <row r="52" spans="2:13" x14ac:dyDescent="0.25">
      <c r="B52" s="326"/>
      <c r="C52" s="326"/>
      <c r="D52" s="326"/>
      <c r="F52" s="329"/>
      <c r="G52" s="328"/>
      <c r="H52"/>
      <c r="M52" s="226"/>
    </row>
    <row r="53" spans="2:13" x14ac:dyDescent="0.25">
      <c r="B53" s="326"/>
      <c r="C53" s="326"/>
      <c r="D53" s="326"/>
      <c r="F53" s="329"/>
      <c r="G53" s="328"/>
      <c r="H53"/>
      <c r="M53" s="226"/>
    </row>
    <row r="54" spans="2:13" x14ac:dyDescent="0.25">
      <c r="B54" s="326"/>
      <c r="C54" s="326"/>
      <c r="D54" s="326"/>
      <c r="F54" s="329"/>
      <c r="G54" s="328"/>
      <c r="H54"/>
      <c r="M54" s="226"/>
    </row>
    <row r="55" spans="2:13" x14ac:dyDescent="0.25">
      <c r="B55" s="326"/>
      <c r="C55" s="326"/>
      <c r="D55" s="326"/>
      <c r="F55" s="329"/>
      <c r="G55" s="328"/>
      <c r="H55"/>
    </row>
    <row r="56" spans="2:13" x14ac:dyDescent="0.25">
      <c r="B56" s="326"/>
      <c r="C56" s="326"/>
      <c r="D56" s="326"/>
      <c r="F56" s="329"/>
      <c r="G56" s="328"/>
      <c r="H56"/>
    </row>
    <row r="57" spans="2:13" x14ac:dyDescent="0.25">
      <c r="B57" s="326"/>
      <c r="C57" s="326"/>
      <c r="D57" s="326"/>
      <c r="F57" s="329"/>
      <c r="G57" s="328"/>
    </row>
    <row r="58" spans="2:13" x14ac:dyDescent="0.25">
      <c r="B58" s="326"/>
      <c r="C58" s="326"/>
      <c r="D58" s="326"/>
    </row>
    <row r="59" spans="2:13" x14ac:dyDescent="0.25">
      <c r="B59" s="326"/>
      <c r="C59" s="326"/>
      <c r="D59" s="326"/>
    </row>
    <row r="60" spans="2:13" x14ac:dyDescent="0.25">
      <c r="B60" s="326"/>
      <c r="C60" s="326"/>
      <c r="D60" s="326"/>
    </row>
    <row r="61" spans="2:13" x14ac:dyDescent="0.25">
      <c r="B61" s="326"/>
    </row>
    <row r="62" spans="2:13" x14ac:dyDescent="0.25">
      <c r="B62" s="326"/>
    </row>
    <row r="63" spans="2:13" x14ac:dyDescent="0.25">
      <c r="B63" s="326"/>
    </row>
    <row r="64" spans="2:13" x14ac:dyDescent="0.25">
      <c r="B64" s="326"/>
    </row>
    <row r="65" spans="2:2" x14ac:dyDescent="0.25">
      <c r="B65" s="326"/>
    </row>
    <row r="66" spans="2:2" x14ac:dyDescent="0.25">
      <c r="B66" s="326"/>
    </row>
  </sheetData>
  <sheetProtection password="C69F" sheet="1" objects="1" scenarios="1"/>
  <mergeCells count="6">
    <mergeCell ref="K6:K7"/>
    <mergeCell ref="C6:C7"/>
    <mergeCell ref="I6:J6"/>
    <mergeCell ref="D6:E6"/>
    <mergeCell ref="F6:G6"/>
    <mergeCell ref="H6:H7"/>
  </mergeCells>
  <hyperlinks>
    <hyperlink ref="A1" location="ÍNDICE!A1" display="ÍNDICE"/>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F59"/>
  <sheetViews>
    <sheetView zoomScaleNormal="100" workbookViewId="0"/>
  </sheetViews>
  <sheetFormatPr baseColWidth="10" defaultRowHeight="15" x14ac:dyDescent="0.25"/>
  <cols>
    <col min="3" max="3" width="52.85546875" customWidth="1"/>
    <col min="4" max="4" width="17.140625" bestFit="1" customWidth="1"/>
    <col min="5" max="5" width="22.7109375" customWidth="1"/>
    <col min="6" max="6" width="14.85546875" customWidth="1"/>
    <col min="7" max="7" width="14.85546875" style="409" customWidth="1"/>
    <col min="8" max="8" width="18.85546875" customWidth="1"/>
    <col min="9" max="18" width="14.85546875" customWidth="1"/>
  </cols>
  <sheetData>
    <row r="1" spans="1:28" s="72" customFormat="1" x14ac:dyDescent="0.25">
      <c r="A1" s="78" t="s">
        <v>161</v>
      </c>
      <c r="G1" s="409"/>
    </row>
    <row r="2" spans="1:28" x14ac:dyDescent="0.25">
      <c r="A2" s="1" t="s">
        <v>386</v>
      </c>
    </row>
    <row r="3" spans="1:28" s="49" customFormat="1" x14ac:dyDescent="0.25">
      <c r="A3" s="1"/>
      <c r="G3" s="409"/>
    </row>
    <row r="4" spans="1:28" s="47" customFormat="1" x14ac:dyDescent="0.25">
      <c r="A4" s="77" t="s">
        <v>105</v>
      </c>
      <c r="B4" s="47" t="s">
        <v>149</v>
      </c>
      <c r="G4" s="409"/>
    </row>
    <row r="7" spans="1:28" ht="24" customHeight="1" x14ac:dyDescent="0.25">
      <c r="B7" s="234"/>
      <c r="C7" s="469" t="s">
        <v>337</v>
      </c>
      <c r="D7" s="469" t="s">
        <v>364</v>
      </c>
      <c r="E7" s="471" t="s">
        <v>382</v>
      </c>
      <c r="F7" s="467"/>
      <c r="G7" s="467" t="s">
        <v>690</v>
      </c>
      <c r="H7" s="467" t="s">
        <v>383</v>
      </c>
      <c r="J7" s="474" t="s">
        <v>360</v>
      </c>
      <c r="K7" s="474"/>
      <c r="L7" s="474"/>
      <c r="M7" s="474"/>
      <c r="N7" s="474"/>
      <c r="O7" s="474"/>
      <c r="P7" s="474"/>
      <c r="Q7" s="474"/>
      <c r="R7" s="474"/>
      <c r="S7" s="474"/>
      <c r="T7" s="474"/>
      <c r="U7" s="23"/>
      <c r="V7" s="472" t="s">
        <v>384</v>
      </c>
      <c r="W7" s="472"/>
      <c r="X7" s="472"/>
      <c r="Y7" s="472"/>
      <c r="Z7" s="472"/>
      <c r="AA7" s="472"/>
      <c r="AB7" s="472"/>
    </row>
    <row r="8" spans="1:28" ht="36" customHeight="1" thickBot="1" x14ac:dyDescent="0.3">
      <c r="B8" s="235"/>
      <c r="C8" s="470"/>
      <c r="D8" s="470"/>
      <c r="E8" s="230" t="s">
        <v>385</v>
      </c>
      <c r="F8" s="231" t="s">
        <v>9</v>
      </c>
      <c r="G8" s="468"/>
      <c r="H8" s="468"/>
      <c r="J8" s="20"/>
      <c r="K8" s="473">
        <v>2009</v>
      </c>
      <c r="L8" s="475"/>
      <c r="M8" s="473">
        <v>2010</v>
      </c>
      <c r="N8" s="475"/>
      <c r="O8" s="473">
        <v>2011</v>
      </c>
      <c r="P8" s="475"/>
      <c r="Q8" s="473">
        <v>2012</v>
      </c>
      <c r="R8" s="475"/>
      <c r="S8" s="474">
        <v>2013</v>
      </c>
      <c r="T8" s="474"/>
      <c r="V8" s="7"/>
      <c r="W8" s="7"/>
      <c r="X8" s="69">
        <v>2009</v>
      </c>
      <c r="Y8" s="69">
        <v>2010</v>
      </c>
      <c r="Z8" s="69">
        <v>2011</v>
      </c>
      <c r="AA8" s="69">
        <v>2012</v>
      </c>
      <c r="AB8" s="69">
        <v>2013</v>
      </c>
    </row>
    <row r="9" spans="1:28" ht="16.5" thickTop="1" thickBot="1" x14ac:dyDescent="0.3">
      <c r="B9" s="206" t="s">
        <v>107</v>
      </c>
      <c r="C9" s="33" t="s">
        <v>22</v>
      </c>
      <c r="D9" s="70">
        <v>31149.678</v>
      </c>
      <c r="E9" s="178">
        <v>1835319</v>
      </c>
      <c r="F9" s="232">
        <v>5.7896945891222185E-2</v>
      </c>
      <c r="G9" s="232">
        <f>+E9/B.1!I8</f>
        <v>0.39359830870072082</v>
      </c>
      <c r="H9" s="453">
        <v>1.6972350855627823E-2</v>
      </c>
      <c r="J9" s="7"/>
      <c r="K9" s="165" t="s">
        <v>361</v>
      </c>
      <c r="L9" s="166" t="s">
        <v>9</v>
      </c>
      <c r="M9" s="165" t="s">
        <v>361</v>
      </c>
      <c r="N9" s="166" t="s">
        <v>9</v>
      </c>
      <c r="O9" s="165" t="s">
        <v>361</v>
      </c>
      <c r="P9" s="166" t="s">
        <v>9</v>
      </c>
      <c r="Q9" s="165" t="s">
        <v>361</v>
      </c>
      <c r="R9" s="166" t="s">
        <v>9</v>
      </c>
      <c r="S9" s="15" t="s">
        <v>361</v>
      </c>
      <c r="T9" s="15" t="s">
        <v>9</v>
      </c>
      <c r="V9" s="477" t="s">
        <v>335</v>
      </c>
      <c r="W9" s="477"/>
      <c r="X9" s="213">
        <v>97345725.634669989</v>
      </c>
      <c r="Y9" s="213">
        <v>101144810.35789999</v>
      </c>
      <c r="Z9" s="213">
        <v>158578037.15207881</v>
      </c>
      <c r="AA9" s="213">
        <v>169484384.99655801</v>
      </c>
      <c r="AB9" s="213">
        <v>153000000</v>
      </c>
    </row>
    <row r="10" spans="1:28" ht="15.75" thickTop="1" x14ac:dyDescent="0.25">
      <c r="B10" s="192" t="s">
        <v>108</v>
      </c>
      <c r="C10" s="33" t="s">
        <v>23</v>
      </c>
      <c r="D10" s="70">
        <v>32876.400000000001</v>
      </c>
      <c r="E10" s="178">
        <v>20000000</v>
      </c>
      <c r="F10" s="232">
        <v>0.63091970269170849</v>
      </c>
      <c r="G10" s="232">
        <f>+E10/B.1!I9</f>
        <v>0.66445182724252494</v>
      </c>
      <c r="H10" s="453">
        <v>1.64382E-3</v>
      </c>
      <c r="J10" s="11" t="s">
        <v>10</v>
      </c>
      <c r="K10" s="178">
        <v>580</v>
      </c>
      <c r="L10" s="168">
        <f>K10/$K$12</f>
        <v>0.6345733041575492</v>
      </c>
      <c r="M10" s="178">
        <v>570</v>
      </c>
      <c r="N10" s="168">
        <f>M10/$M$12</f>
        <v>0.62363238512035013</v>
      </c>
      <c r="O10" s="178">
        <v>1389</v>
      </c>
      <c r="P10" s="168">
        <f>O10/$O$12</f>
        <v>0.67394468704512378</v>
      </c>
      <c r="Q10" s="178">
        <v>1361</v>
      </c>
      <c r="R10" s="168">
        <f>Q10/$Q$12</f>
        <v>0.66035904900533726</v>
      </c>
      <c r="S10" s="17">
        <v>1472</v>
      </c>
      <c r="T10" s="24">
        <f>S10/$S$12</f>
        <v>0.65422222222222226</v>
      </c>
      <c r="V10" s="478" t="s">
        <v>362</v>
      </c>
      <c r="W10" s="478"/>
      <c r="X10" s="212">
        <v>15389866.450425001</v>
      </c>
      <c r="Y10" s="212">
        <v>20491169.970221002</v>
      </c>
      <c r="Z10" s="212">
        <v>24516699.235884804</v>
      </c>
      <c r="AA10" s="212">
        <v>23841003.504834998</v>
      </c>
      <c r="AB10" s="212">
        <v>31800000</v>
      </c>
    </row>
    <row r="11" spans="1:28" x14ac:dyDescent="0.25">
      <c r="B11" s="192" t="s">
        <v>109</v>
      </c>
      <c r="C11" s="33" t="s">
        <v>24</v>
      </c>
      <c r="D11" s="70">
        <v>41247.781999999999</v>
      </c>
      <c r="E11" s="178">
        <v>6396440</v>
      </c>
      <c r="F11" s="232">
        <v>0.20178200115426759</v>
      </c>
      <c r="G11" s="232">
        <f>+E11/B.1!I10</f>
        <v>0.2731239265379628</v>
      </c>
      <c r="H11" s="453">
        <v>6.448552945075698E-3</v>
      </c>
      <c r="J11" s="13" t="s">
        <v>11</v>
      </c>
      <c r="K11" s="186">
        <v>334</v>
      </c>
      <c r="L11" s="168">
        <f>K11/$K$12</f>
        <v>0.36542669584245074</v>
      </c>
      <c r="M11" s="186">
        <v>344</v>
      </c>
      <c r="N11" s="168">
        <f>M11/$M$12</f>
        <v>0.37636761487964987</v>
      </c>
      <c r="O11" s="186">
        <v>672</v>
      </c>
      <c r="P11" s="168">
        <f>O11/$O$12</f>
        <v>0.32605531295487628</v>
      </c>
      <c r="Q11" s="186">
        <v>700</v>
      </c>
      <c r="R11" s="168">
        <f>Q11/$Q$12</f>
        <v>0.33964095099466279</v>
      </c>
      <c r="S11" s="14">
        <v>778</v>
      </c>
      <c r="T11" s="24">
        <f>S11/$S$12</f>
        <v>0.34577777777777779</v>
      </c>
      <c r="V11" s="478" t="s">
        <v>336</v>
      </c>
      <c r="W11" s="478"/>
      <c r="X11" s="212">
        <v>111877.69449000001</v>
      </c>
      <c r="Y11" s="212">
        <v>118941.85250099999</v>
      </c>
      <c r="Z11" s="212">
        <v>153566.96240000002</v>
      </c>
      <c r="AA11" s="212">
        <v>166907.14928000001</v>
      </c>
      <c r="AB11" s="212">
        <v>188429</v>
      </c>
    </row>
    <row r="12" spans="1:28" x14ac:dyDescent="0.25">
      <c r="B12" s="192" t="s">
        <v>110</v>
      </c>
      <c r="C12" s="33" t="s">
        <v>25</v>
      </c>
      <c r="D12" s="70">
        <v>2853.8449999999998</v>
      </c>
      <c r="E12" s="178">
        <v>0</v>
      </c>
      <c r="F12" s="232">
        <v>0</v>
      </c>
      <c r="G12" s="232">
        <f>+E12/B.1!I11</f>
        <v>0</v>
      </c>
      <c r="H12" s="453" t="s">
        <v>130</v>
      </c>
      <c r="J12" s="25" t="s">
        <v>2</v>
      </c>
      <c r="K12" s="179">
        <v>914</v>
      </c>
      <c r="L12" s="172">
        <v>1</v>
      </c>
      <c r="M12" s="179">
        <v>914</v>
      </c>
      <c r="N12" s="172">
        <v>1</v>
      </c>
      <c r="O12" s="179">
        <v>2061</v>
      </c>
      <c r="P12" s="172">
        <v>1</v>
      </c>
      <c r="Q12" s="179">
        <v>2061</v>
      </c>
      <c r="R12" s="172">
        <v>1</v>
      </c>
      <c r="S12" s="29">
        <f>SUM(S10:S11)</f>
        <v>2250</v>
      </c>
      <c r="T12" s="57">
        <v>1</v>
      </c>
      <c r="V12" s="479" t="s">
        <v>363</v>
      </c>
      <c r="W12" s="479"/>
      <c r="X12" s="237">
        <v>1.14928204356776E-3</v>
      </c>
      <c r="Y12" s="237">
        <v>1.1759560582507923E-3</v>
      </c>
      <c r="Z12" s="237">
        <v>9.6839994464508925E-4</v>
      </c>
      <c r="AA12" s="237">
        <v>9.8479366865206891E-4</v>
      </c>
      <c r="AB12" s="237">
        <v>1.2315620915032679E-3</v>
      </c>
    </row>
    <row r="13" spans="1:28" x14ac:dyDescent="0.25">
      <c r="B13" s="192" t="s">
        <v>111</v>
      </c>
      <c r="C13" s="33" t="s">
        <v>26</v>
      </c>
      <c r="D13" s="70">
        <v>1517.9169999999999</v>
      </c>
      <c r="E13" s="178">
        <v>0</v>
      </c>
      <c r="F13" s="232">
        <v>0</v>
      </c>
      <c r="G13" s="232">
        <f>+E13/B.1!I12</f>
        <v>0</v>
      </c>
      <c r="H13" s="453" t="s">
        <v>130</v>
      </c>
      <c r="R13" s="22"/>
      <c r="V13" s="480" t="s">
        <v>383</v>
      </c>
      <c r="W13" s="480"/>
      <c r="X13" s="238">
        <v>7.2695688978451425E-3</v>
      </c>
      <c r="Y13" s="238">
        <v>5.8045417940436501E-3</v>
      </c>
      <c r="Z13" s="238">
        <v>6.2637698869032849E-3</v>
      </c>
      <c r="AA13" s="238">
        <v>7.0008441232832733E-3</v>
      </c>
      <c r="AB13" s="238">
        <v>5.9254402515723269E-3</v>
      </c>
    </row>
    <row r="14" spans="1:28" x14ac:dyDescent="0.25">
      <c r="B14" s="192" t="s">
        <v>112</v>
      </c>
      <c r="C14" s="33" t="s">
        <v>27</v>
      </c>
      <c r="D14" s="70">
        <v>906.125</v>
      </c>
      <c r="E14" s="178">
        <v>666</v>
      </c>
      <c r="F14" s="232">
        <v>2.1009626099633894E-5</v>
      </c>
      <c r="G14" s="232">
        <f>+E14/B.1!I13</f>
        <v>2.3996869597551598E-4</v>
      </c>
      <c r="H14" s="453">
        <v>1.3605480480480481</v>
      </c>
      <c r="J14" s="85"/>
      <c r="K14" s="85"/>
      <c r="L14" s="85"/>
      <c r="M14" s="85"/>
      <c r="N14" s="85"/>
      <c r="O14" s="85"/>
      <c r="P14" s="85"/>
      <c r="Q14" s="85"/>
      <c r="R14" s="22"/>
      <c r="S14" s="85"/>
      <c r="T14" s="85"/>
      <c r="U14" s="85"/>
      <c r="V14" s="85"/>
      <c r="W14" s="85"/>
      <c r="X14" s="72"/>
      <c r="Y14" s="72"/>
      <c r="Z14" s="72"/>
      <c r="AA14" s="72"/>
      <c r="AB14" s="85"/>
    </row>
    <row r="15" spans="1:28" x14ac:dyDescent="0.25">
      <c r="B15" s="192" t="s">
        <v>113</v>
      </c>
      <c r="C15" s="33" t="s">
        <v>28</v>
      </c>
      <c r="D15" s="70">
        <v>13900.913999999999</v>
      </c>
      <c r="E15" s="178">
        <v>1023911.1999999993</v>
      </c>
      <c r="F15" s="232">
        <v>3.23002874943355E-2</v>
      </c>
      <c r="G15" s="232">
        <f>+E15/B.1!I14</f>
        <v>6.3852101716114773E-2</v>
      </c>
      <c r="H15" s="453">
        <v>1.3576288646906107E-2</v>
      </c>
      <c r="J15" s="85"/>
      <c r="K15" s="85"/>
      <c r="L15" s="85"/>
      <c r="M15" s="85"/>
      <c r="N15" s="85"/>
      <c r="O15" s="85"/>
      <c r="P15" s="85"/>
      <c r="Q15" s="85"/>
      <c r="R15" s="22"/>
      <c r="S15" s="85"/>
      <c r="T15" s="85"/>
      <c r="U15" s="85"/>
      <c r="V15" s="85"/>
      <c r="W15" s="85"/>
      <c r="X15" s="85"/>
      <c r="Y15" s="85"/>
      <c r="Z15" s="85"/>
      <c r="AA15" s="85"/>
      <c r="AB15" s="85"/>
    </row>
    <row r="16" spans="1:28" x14ac:dyDescent="0.25">
      <c r="B16" s="192" t="s">
        <v>114</v>
      </c>
      <c r="C16" s="33" t="s">
        <v>29</v>
      </c>
      <c r="D16" s="70">
        <v>590.322</v>
      </c>
      <c r="E16" s="178">
        <v>1602339</v>
      </c>
      <c r="F16" s="232">
        <v>5.0547362274566472E-2</v>
      </c>
      <c r="G16" s="232">
        <f>+E16/B.1!I15</f>
        <v>0.39441511161653831</v>
      </c>
      <c r="H16" s="453">
        <v>3.6841267671822256E-4</v>
      </c>
      <c r="J16" s="85"/>
      <c r="K16" s="85"/>
      <c r="L16" s="85"/>
      <c r="M16" s="85"/>
      <c r="N16" s="85"/>
      <c r="O16" s="85"/>
      <c r="P16" s="85"/>
      <c r="Q16" s="85"/>
      <c r="R16" s="22"/>
      <c r="S16" s="85"/>
      <c r="T16" s="85"/>
      <c r="U16" s="85"/>
      <c r="V16" s="85"/>
      <c r="W16" s="85"/>
      <c r="X16" s="85"/>
      <c r="Y16" s="85"/>
      <c r="Z16" s="85"/>
      <c r="AA16" s="85"/>
      <c r="AB16" s="85"/>
    </row>
    <row r="17" spans="2:32" x14ac:dyDescent="0.25">
      <c r="B17" s="192" t="s">
        <v>78</v>
      </c>
      <c r="C17" s="33" t="s">
        <v>30</v>
      </c>
      <c r="D17" s="70">
        <v>196.714</v>
      </c>
      <c r="E17" s="178">
        <v>31826</v>
      </c>
      <c r="F17" s="232">
        <v>1.0039825228933157E-3</v>
      </c>
      <c r="G17" s="232">
        <f>+E17/B.1!I16</f>
        <v>7.2824409105407995E-2</v>
      </c>
      <c r="H17" s="453">
        <v>6.1809212593477028E-3</v>
      </c>
      <c r="J17" s="474" t="s">
        <v>131</v>
      </c>
      <c r="K17" s="474"/>
      <c r="L17" s="474"/>
      <c r="M17" s="474"/>
      <c r="N17" s="474"/>
      <c r="O17" s="474"/>
      <c r="P17" s="474"/>
      <c r="Q17" s="474"/>
      <c r="R17" s="474"/>
      <c r="S17" s="474"/>
      <c r="T17" s="474"/>
      <c r="U17" s="474"/>
      <c r="V17" s="474"/>
      <c r="W17" s="474"/>
      <c r="X17" s="474"/>
      <c r="Y17" s="474"/>
      <c r="AA17" s="472" t="s">
        <v>582</v>
      </c>
      <c r="AB17" s="472"/>
      <c r="AC17" s="472"/>
      <c r="AD17" s="472"/>
      <c r="AE17" s="472"/>
      <c r="AF17" s="472"/>
    </row>
    <row r="18" spans="2:32" x14ac:dyDescent="0.25">
      <c r="B18" s="192" t="s">
        <v>115</v>
      </c>
      <c r="C18" s="33" t="s">
        <v>31</v>
      </c>
      <c r="D18" s="70">
        <v>16604.769</v>
      </c>
      <c r="E18" s="178">
        <v>325406.09999999963</v>
      </c>
      <c r="F18" s="232">
        <v>1.0265255993303406E-2</v>
      </c>
      <c r="G18" s="232">
        <f>+E18/B.1!I17</f>
        <v>6.441433325466768E-2</v>
      </c>
      <c r="H18" s="453">
        <v>5.1027835679786027E-2</v>
      </c>
      <c r="J18" s="8"/>
      <c r="K18" s="476">
        <v>2009</v>
      </c>
      <c r="L18" s="474"/>
      <c r="M18" s="475"/>
      <c r="N18" s="473">
        <v>2010</v>
      </c>
      <c r="O18" s="474"/>
      <c r="P18" s="475"/>
      <c r="Q18" s="473">
        <v>2011</v>
      </c>
      <c r="R18" s="474"/>
      <c r="S18" s="475"/>
      <c r="T18" s="473">
        <v>2012</v>
      </c>
      <c r="U18" s="474"/>
      <c r="V18" s="475"/>
      <c r="W18" s="473">
        <v>2013</v>
      </c>
      <c r="X18" s="474"/>
      <c r="Y18" s="475"/>
      <c r="Z18" s="23"/>
      <c r="AA18" s="472" t="s">
        <v>583</v>
      </c>
      <c r="AB18" s="472"/>
      <c r="AC18" s="472"/>
      <c r="AD18" s="472"/>
      <c r="AE18" s="472"/>
      <c r="AF18" s="472"/>
    </row>
    <row r="19" spans="2:32" ht="15.75" thickBot="1" x14ac:dyDescent="0.3">
      <c r="B19" s="192" t="s">
        <v>116</v>
      </c>
      <c r="C19" s="33" t="s">
        <v>32</v>
      </c>
      <c r="D19" s="70">
        <v>8673.89</v>
      </c>
      <c r="E19" s="178">
        <v>400000</v>
      </c>
      <c r="F19" s="232">
        <v>1.261839405383417E-2</v>
      </c>
      <c r="G19" s="232">
        <f>+E19/B.1!I18</f>
        <v>7.5329566854990581E-3</v>
      </c>
      <c r="H19" s="453">
        <v>2.1684724999999998E-2</v>
      </c>
      <c r="J19" s="2"/>
      <c r="K19" s="173" t="s">
        <v>12</v>
      </c>
      <c r="L19" s="69" t="s">
        <v>13</v>
      </c>
      <c r="M19" s="166" t="s">
        <v>14</v>
      </c>
      <c r="N19" s="165" t="s">
        <v>12</v>
      </c>
      <c r="O19" s="69" t="s">
        <v>13</v>
      </c>
      <c r="P19" s="166" t="s">
        <v>14</v>
      </c>
      <c r="Q19" s="165" t="s">
        <v>12</v>
      </c>
      <c r="R19" s="69" t="s">
        <v>13</v>
      </c>
      <c r="S19" s="166" t="s">
        <v>14</v>
      </c>
      <c r="T19" s="165" t="s">
        <v>12</v>
      </c>
      <c r="U19" s="69" t="s">
        <v>13</v>
      </c>
      <c r="V19" s="166" t="s">
        <v>14</v>
      </c>
      <c r="W19" s="165" t="s">
        <v>12</v>
      </c>
      <c r="X19" s="69" t="s">
        <v>13</v>
      </c>
      <c r="Y19" s="166" t="s">
        <v>14</v>
      </c>
      <c r="AA19" s="7"/>
      <c r="AB19" s="69">
        <v>2009</v>
      </c>
      <c r="AC19" s="69">
        <v>2010</v>
      </c>
      <c r="AD19" s="69">
        <v>2011</v>
      </c>
      <c r="AE19" s="69">
        <v>2012</v>
      </c>
      <c r="AF19" s="69">
        <v>2013</v>
      </c>
    </row>
    <row r="20" spans="2:32" ht="15.75" thickTop="1" x14ac:dyDescent="0.25">
      <c r="B20" s="192" t="s">
        <v>117</v>
      </c>
      <c r="C20" s="33" t="s">
        <v>33</v>
      </c>
      <c r="D20" s="70">
        <v>1237.0340000000001</v>
      </c>
      <c r="E20" s="178">
        <v>539.40000000002328</v>
      </c>
      <c r="F20" s="232">
        <v>1.7015904381596114E-5</v>
      </c>
      <c r="G20" s="232">
        <f>+E20/B.1!I19</f>
        <v>9.0068112131296951E-4</v>
      </c>
      <c r="H20" s="453">
        <v>2.2933518724507724</v>
      </c>
      <c r="J20" s="26" t="s">
        <v>10</v>
      </c>
      <c r="K20" s="178">
        <v>42050.671750000001</v>
      </c>
      <c r="L20" s="70">
        <v>10654.010903999999</v>
      </c>
      <c r="M20" s="185">
        <v>52704.678169999999</v>
      </c>
      <c r="N20" s="178">
        <v>48126.47322</v>
      </c>
      <c r="O20" s="70">
        <v>16476.428499999998</v>
      </c>
      <c r="P20" s="185">
        <v>64602.901720000002</v>
      </c>
      <c r="Q20" s="178">
        <v>46321.180080000006</v>
      </c>
      <c r="R20" s="70">
        <v>15858.374</v>
      </c>
      <c r="S20" s="185">
        <v>62179.554080000002</v>
      </c>
      <c r="T20" s="178">
        <v>43037.159500000002</v>
      </c>
      <c r="U20" s="70">
        <v>16153.356100000001</v>
      </c>
      <c r="V20" s="185">
        <v>59190.525900000001</v>
      </c>
      <c r="W20" s="178">
        <v>52560.959999999999</v>
      </c>
      <c r="X20" s="70">
        <v>10655.47</v>
      </c>
      <c r="Y20" s="185">
        <v>63216.44</v>
      </c>
      <c r="AA20" s="9" t="s">
        <v>10</v>
      </c>
      <c r="AB20" s="321">
        <v>344.47502071895423</v>
      </c>
      <c r="AC20" s="321">
        <v>396.33682036809819</v>
      </c>
      <c r="AD20" s="321">
        <v>223.08038719999999</v>
      </c>
      <c r="AE20" s="321">
        <v>243.68594900000002</v>
      </c>
      <c r="AF20" s="321">
        <v>193.91550000000001</v>
      </c>
    </row>
    <row r="21" spans="2:32" x14ac:dyDescent="0.25">
      <c r="B21" s="192" t="s">
        <v>118</v>
      </c>
      <c r="C21" s="33" t="s">
        <v>34</v>
      </c>
      <c r="D21" s="70">
        <v>32184.237999999998</v>
      </c>
      <c r="E21" s="178">
        <v>78466.429999999935</v>
      </c>
      <c r="F21" s="232">
        <v>2.475300834343986E-3</v>
      </c>
      <c r="G21" s="232">
        <f>+E21/B.1!I20</f>
        <v>4.9074964565225275E-2</v>
      </c>
      <c r="H21" s="453">
        <v>0.41016569761106786</v>
      </c>
      <c r="J21" s="26" t="s">
        <v>11</v>
      </c>
      <c r="K21" s="178">
        <v>50881.79765</v>
      </c>
      <c r="L21" s="70">
        <v>8291.2141859999992</v>
      </c>
      <c r="M21" s="185">
        <v>59173.016319999995</v>
      </c>
      <c r="N21" s="178">
        <v>42255.620459999998</v>
      </c>
      <c r="O21" s="70">
        <v>12083.3336</v>
      </c>
      <c r="P21" s="185">
        <v>54338.94313</v>
      </c>
      <c r="Q21" s="178">
        <v>40670.551440000003</v>
      </c>
      <c r="R21" s="70">
        <v>11630.070400000001</v>
      </c>
      <c r="S21" s="185">
        <v>52300.611320000004</v>
      </c>
      <c r="T21" s="178">
        <v>59354.4401</v>
      </c>
      <c r="U21" s="70">
        <v>31810.530299999999</v>
      </c>
      <c r="V21" s="185">
        <v>91164.960099999997</v>
      </c>
      <c r="W21" s="178">
        <v>93294.04</v>
      </c>
      <c r="X21" s="70">
        <v>31918.9</v>
      </c>
      <c r="Y21" s="185">
        <v>125212.9</v>
      </c>
      <c r="AA21" s="13" t="s">
        <v>11</v>
      </c>
      <c r="AB21" s="322">
        <v>408.08976772413791</v>
      </c>
      <c r="AC21" s="322">
        <v>350.57382664516126</v>
      </c>
      <c r="AD21" s="322">
        <v>378.50476079999999</v>
      </c>
      <c r="AE21" s="322">
        <v>406.719808</v>
      </c>
      <c r="AF21" s="322">
        <v>439.34370000000001</v>
      </c>
    </row>
    <row r="22" spans="2:32" x14ac:dyDescent="0.25">
      <c r="B22" s="192" t="s">
        <v>119</v>
      </c>
      <c r="C22" s="33" t="s">
        <v>35</v>
      </c>
      <c r="D22" s="70">
        <v>960.71</v>
      </c>
      <c r="E22" s="178">
        <v>4490</v>
      </c>
      <c r="F22" s="232">
        <v>1.4164147325428856E-4</v>
      </c>
      <c r="G22" s="232">
        <f>+E22/B.1!I21</f>
        <v>4.0199763278008669E-3</v>
      </c>
      <c r="H22" s="453">
        <v>0.21396659242761693</v>
      </c>
      <c r="J22" s="25" t="s">
        <v>2</v>
      </c>
      <c r="K22" s="179">
        <v>92932.469399999987</v>
      </c>
      <c r="L22" s="71">
        <v>18945.22509</v>
      </c>
      <c r="M22" s="189">
        <v>111877.69449000001</v>
      </c>
      <c r="N22" s="179">
        <v>90382.093680000005</v>
      </c>
      <c r="O22" s="71">
        <v>28559.7621</v>
      </c>
      <c r="P22" s="189">
        <v>118941.84485000001</v>
      </c>
      <c r="Q22" s="179">
        <v>86991.731520000016</v>
      </c>
      <c r="R22" s="71">
        <v>27488.4444</v>
      </c>
      <c r="S22" s="189">
        <v>114480.16540000001</v>
      </c>
      <c r="T22" s="179">
        <v>102391.59960000002</v>
      </c>
      <c r="U22" s="71">
        <v>47963.886399999996</v>
      </c>
      <c r="V22" s="189">
        <v>150355.486</v>
      </c>
      <c r="W22" s="179">
        <v>145855</v>
      </c>
      <c r="X22" s="71">
        <v>42574.37</v>
      </c>
      <c r="Y22" s="189">
        <v>188429.34</v>
      </c>
    </row>
    <row r="23" spans="2:32" x14ac:dyDescent="0.25">
      <c r="B23" s="192" t="s">
        <v>120</v>
      </c>
      <c r="C23" s="33" t="s">
        <v>36</v>
      </c>
      <c r="D23" s="70">
        <v>0</v>
      </c>
      <c r="E23" s="178">
        <v>0</v>
      </c>
      <c r="F23" s="232">
        <v>0</v>
      </c>
      <c r="G23" s="232" t="s">
        <v>130</v>
      </c>
      <c r="H23" s="453" t="s">
        <v>130</v>
      </c>
      <c r="J23" s="445" t="s">
        <v>696</v>
      </c>
    </row>
    <row r="24" spans="2:32" x14ac:dyDescent="0.25">
      <c r="B24" s="192" t="s">
        <v>121</v>
      </c>
      <c r="C24" s="33" t="s">
        <v>37</v>
      </c>
      <c r="D24" s="70">
        <v>0</v>
      </c>
      <c r="E24" s="178">
        <v>0</v>
      </c>
      <c r="F24" s="232">
        <v>0</v>
      </c>
      <c r="G24" s="232" t="s">
        <v>130</v>
      </c>
      <c r="H24" s="453" t="s">
        <v>130</v>
      </c>
      <c r="J24" s="445"/>
    </row>
    <row r="25" spans="2:32" x14ac:dyDescent="0.25">
      <c r="B25" s="192" t="s">
        <v>122</v>
      </c>
      <c r="C25" s="33" t="s">
        <v>38</v>
      </c>
      <c r="D25" s="70">
        <v>1756.729</v>
      </c>
      <c r="E25" s="178">
        <v>1</v>
      </c>
      <c r="F25" s="232">
        <v>3.1545985134585424E-8</v>
      </c>
      <c r="G25" s="232">
        <f>+E25/B.1!I24</f>
        <v>8.7528195019820758E-7</v>
      </c>
      <c r="H25" s="453" t="s">
        <v>130</v>
      </c>
    </row>
    <row r="26" spans="2:32" x14ac:dyDescent="0.25">
      <c r="B26" s="192" t="s">
        <v>123</v>
      </c>
      <c r="C26" s="33" t="s">
        <v>39</v>
      </c>
      <c r="D26" s="70">
        <v>683.05</v>
      </c>
      <c r="E26" s="178">
        <v>0</v>
      </c>
      <c r="F26" s="232">
        <v>0</v>
      </c>
      <c r="G26" s="232">
        <f>+E26/B.1!I25</f>
        <v>0</v>
      </c>
      <c r="H26" s="453" t="s">
        <v>130</v>
      </c>
    </row>
    <row r="27" spans="2:32" x14ac:dyDescent="0.25">
      <c r="B27" s="193" t="s">
        <v>124</v>
      </c>
      <c r="C27" s="33" t="s">
        <v>40</v>
      </c>
      <c r="D27" s="70">
        <v>1089.261</v>
      </c>
      <c r="E27" s="178">
        <v>350.30000000000291</v>
      </c>
      <c r="F27" s="232">
        <v>1.1050558592645366E-5</v>
      </c>
      <c r="G27" s="232">
        <f>+E27/B.1!I26</f>
        <v>4.9328100020432919E-3</v>
      </c>
      <c r="H27" s="453">
        <v>3.1095089922922949</v>
      </c>
    </row>
    <row r="28" spans="2:32" x14ac:dyDescent="0.25">
      <c r="B28" s="193"/>
      <c r="C28" s="25" t="s">
        <v>8</v>
      </c>
      <c r="D28" s="71">
        <v>188429.378</v>
      </c>
      <c r="E28" s="179">
        <v>31699755</v>
      </c>
      <c r="F28" s="233">
        <v>1</v>
      </c>
      <c r="G28" s="233"/>
      <c r="H28" s="454">
        <v>5.944190357307178E-3</v>
      </c>
    </row>
    <row r="29" spans="2:32" x14ac:dyDescent="0.25">
      <c r="B29" s="35"/>
      <c r="C29" s="160" t="s">
        <v>41</v>
      </c>
      <c r="D29" s="160"/>
      <c r="E29" s="35"/>
      <c r="F29" s="35"/>
      <c r="G29" s="374"/>
      <c r="H29" s="35"/>
    </row>
    <row r="30" spans="2:32" x14ac:dyDescent="0.25">
      <c r="B30" s="35"/>
      <c r="C30" s="160" t="s">
        <v>42</v>
      </c>
      <c r="D30" s="160"/>
      <c r="E30" s="35"/>
      <c r="F30" s="35"/>
      <c r="G30" s="374"/>
      <c r="H30" s="35"/>
    </row>
    <row r="31" spans="2:32" x14ac:dyDescent="0.25">
      <c r="B31" s="35"/>
      <c r="C31" s="160" t="s">
        <v>326</v>
      </c>
      <c r="D31" s="160"/>
      <c r="E31" s="35"/>
      <c r="F31" s="35"/>
      <c r="G31" s="374"/>
      <c r="H31" s="35"/>
    </row>
    <row r="59" spans="2:8" x14ac:dyDescent="0.25">
      <c r="B59" s="85"/>
      <c r="D59" s="214"/>
      <c r="H59" s="214"/>
    </row>
  </sheetData>
  <sheetProtection password="C69F" sheet="1" objects="1" scenarios="1"/>
  <mergeCells count="25">
    <mergeCell ref="H7:H8"/>
    <mergeCell ref="C7:C8"/>
    <mergeCell ref="D7:D8"/>
    <mergeCell ref="E7:F7"/>
    <mergeCell ref="V7:AB7"/>
    <mergeCell ref="J7:T7"/>
    <mergeCell ref="K8:L8"/>
    <mergeCell ref="M8:N8"/>
    <mergeCell ref="O8:P8"/>
    <mergeCell ref="Q8:R8"/>
    <mergeCell ref="S8:T8"/>
    <mergeCell ref="G7:G8"/>
    <mergeCell ref="V9:W9"/>
    <mergeCell ref="V10:W10"/>
    <mergeCell ref="V11:W11"/>
    <mergeCell ref="V12:W12"/>
    <mergeCell ref="V13:W13"/>
    <mergeCell ref="AA17:AF17"/>
    <mergeCell ref="AA18:AF18"/>
    <mergeCell ref="W18:Y18"/>
    <mergeCell ref="N18:P18"/>
    <mergeCell ref="J17:Y17"/>
    <mergeCell ref="K18:M18"/>
    <mergeCell ref="Q18:S18"/>
    <mergeCell ref="T18:V18"/>
  </mergeCells>
  <hyperlinks>
    <hyperlink ref="A1" location="ÍNDICE!A1" display="ÍNDICE"/>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28"/>
  <sheetViews>
    <sheetView workbookViewId="0"/>
  </sheetViews>
  <sheetFormatPr baseColWidth="10" defaultRowHeight="15" x14ac:dyDescent="0.25"/>
  <cols>
    <col min="2" max="2" width="39.140625" customWidth="1"/>
    <col min="3" max="3" width="16.5703125" customWidth="1"/>
    <col min="4" max="4" width="14.85546875" customWidth="1"/>
    <col min="5" max="5" width="8.28515625" customWidth="1"/>
    <col min="6" max="7" width="8.28515625" style="326" customWidth="1"/>
    <col min="8" max="8" width="15.7109375" customWidth="1"/>
    <col min="9" max="9" width="8.140625" customWidth="1"/>
    <col min="10" max="10" width="15.140625" customWidth="1"/>
    <col min="11" max="11" width="9" customWidth="1"/>
    <col min="12" max="12" width="14.28515625" customWidth="1"/>
    <col min="13" max="13" width="8.7109375" customWidth="1"/>
  </cols>
  <sheetData>
    <row r="1" spans="1:13" x14ac:dyDescent="0.25">
      <c r="A1" s="78" t="s">
        <v>161</v>
      </c>
    </row>
    <row r="2" spans="1:13" s="85" customFormat="1" x14ac:dyDescent="0.25">
      <c r="A2" s="1" t="s">
        <v>685</v>
      </c>
      <c r="F2" s="326"/>
      <c r="G2" s="326"/>
    </row>
    <row r="4" spans="1:13" s="85" customFormat="1" x14ac:dyDescent="0.25">
      <c r="A4" s="77" t="s">
        <v>105</v>
      </c>
      <c r="B4" s="85" t="s">
        <v>317</v>
      </c>
      <c r="F4" s="326"/>
      <c r="G4" s="326"/>
    </row>
    <row r="5" spans="1:13" s="85" customFormat="1" x14ac:dyDescent="0.25">
      <c r="F5" s="326"/>
      <c r="G5" s="326"/>
    </row>
    <row r="6" spans="1:13" x14ac:dyDescent="0.25">
      <c r="B6" s="474" t="s">
        <v>683</v>
      </c>
      <c r="C6" s="474"/>
      <c r="D6" s="474"/>
      <c r="E6" s="474"/>
      <c r="F6" s="474"/>
      <c r="G6" s="474"/>
      <c r="H6" s="474"/>
      <c r="I6" s="474"/>
      <c r="J6" s="474"/>
      <c r="K6" s="474"/>
      <c r="L6" s="474"/>
      <c r="M6" s="474"/>
    </row>
    <row r="7" spans="1:13" x14ac:dyDescent="0.25">
      <c r="B7" s="8"/>
      <c r="C7" s="485" t="s">
        <v>262</v>
      </c>
      <c r="D7" s="476" t="s">
        <v>680</v>
      </c>
      <c r="E7" s="487"/>
      <c r="F7" s="482" t="s">
        <v>684</v>
      </c>
      <c r="G7" s="483"/>
      <c r="H7" s="476" t="s">
        <v>263</v>
      </c>
      <c r="I7" s="487"/>
      <c r="J7" s="476" t="s">
        <v>264</v>
      </c>
      <c r="K7" s="487"/>
      <c r="L7" s="476" t="s">
        <v>682</v>
      </c>
      <c r="M7" s="487"/>
    </row>
    <row r="8" spans="1:13" ht="15.75" thickBot="1" x14ac:dyDescent="0.3">
      <c r="B8" s="6"/>
      <c r="C8" s="486"/>
      <c r="D8" s="163" t="s">
        <v>260</v>
      </c>
      <c r="E8" s="164" t="s">
        <v>261</v>
      </c>
      <c r="F8" s="315" t="s">
        <v>260</v>
      </c>
      <c r="G8" s="316" t="s">
        <v>261</v>
      </c>
      <c r="H8" s="163" t="s">
        <v>260</v>
      </c>
      <c r="I8" s="164" t="s">
        <v>261</v>
      </c>
      <c r="J8" s="163" t="s">
        <v>260</v>
      </c>
      <c r="K8" s="164" t="s">
        <v>261</v>
      </c>
      <c r="L8" s="163" t="s">
        <v>260</v>
      </c>
      <c r="M8" s="164" t="s">
        <v>261</v>
      </c>
    </row>
    <row r="9" spans="1:13" ht="15.75" thickTop="1" x14ac:dyDescent="0.25">
      <c r="B9" s="9" t="s">
        <v>7</v>
      </c>
      <c r="C9" s="239">
        <v>2250</v>
      </c>
      <c r="D9" s="167">
        <v>715</v>
      </c>
      <c r="E9" s="168">
        <v>0.31777777777777777</v>
      </c>
      <c r="F9" s="167">
        <f>+H9+L9</f>
        <v>611</v>
      </c>
      <c r="G9" s="168">
        <f>+I9+M9</f>
        <v>0.27155555555555555</v>
      </c>
      <c r="H9" s="167">
        <v>465</v>
      </c>
      <c r="I9" s="168">
        <v>0.20666666666666667</v>
      </c>
      <c r="J9" s="167">
        <v>104</v>
      </c>
      <c r="K9" s="168">
        <v>4.622222222222222E-2</v>
      </c>
      <c r="L9" s="167">
        <v>146</v>
      </c>
      <c r="M9" s="168">
        <v>6.4888888888888885E-2</v>
      </c>
    </row>
    <row r="10" spans="1:13" x14ac:dyDescent="0.25">
      <c r="B10" s="11" t="s">
        <v>5</v>
      </c>
      <c r="C10" s="240">
        <v>198</v>
      </c>
      <c r="D10" s="167">
        <v>97</v>
      </c>
      <c r="E10" s="168">
        <v>0.48989898989898989</v>
      </c>
      <c r="F10" s="167">
        <f t="shared" ref="F10:G13" si="0">+H10+L10</f>
        <v>68</v>
      </c>
      <c r="G10" s="168">
        <f t="shared" si="0"/>
        <v>0.34343434343434343</v>
      </c>
      <c r="H10" s="167">
        <v>39</v>
      </c>
      <c r="I10" s="168">
        <v>0.19696969696969696</v>
      </c>
      <c r="J10" s="167">
        <v>29</v>
      </c>
      <c r="K10" s="168">
        <v>0.14646464646464646</v>
      </c>
      <c r="L10" s="167">
        <v>29</v>
      </c>
      <c r="M10" s="168">
        <v>0.14646464646464646</v>
      </c>
    </row>
    <row r="11" spans="1:13" x14ac:dyDescent="0.25">
      <c r="B11" s="11" t="s">
        <v>53</v>
      </c>
      <c r="C11" s="240">
        <v>1458</v>
      </c>
      <c r="D11" s="167">
        <v>856</v>
      </c>
      <c r="E11" s="168">
        <v>0.58710562414266121</v>
      </c>
      <c r="F11" s="167">
        <f t="shared" si="0"/>
        <v>843</v>
      </c>
      <c r="G11" s="168">
        <f t="shared" si="0"/>
        <v>0.57818930041152261</v>
      </c>
      <c r="H11" s="167">
        <v>807</v>
      </c>
      <c r="I11" s="168">
        <v>0.55349794238683125</v>
      </c>
      <c r="J11" s="167">
        <v>13</v>
      </c>
      <c r="K11" s="168">
        <v>8.9163237311385458E-3</v>
      </c>
      <c r="L11" s="167">
        <v>36</v>
      </c>
      <c r="M11" s="168">
        <v>2.4691358024691357E-2</v>
      </c>
    </row>
    <row r="12" spans="1:13" x14ac:dyDescent="0.25">
      <c r="B12" s="11" t="s">
        <v>6</v>
      </c>
      <c r="C12" s="240">
        <v>157</v>
      </c>
      <c r="D12" s="167">
        <v>68</v>
      </c>
      <c r="E12" s="168">
        <v>0.43312101910828027</v>
      </c>
      <c r="F12" s="167">
        <f t="shared" si="0"/>
        <v>63</v>
      </c>
      <c r="G12" s="168">
        <f t="shared" si="0"/>
        <v>0.40127388535031849</v>
      </c>
      <c r="H12" s="167">
        <v>44</v>
      </c>
      <c r="I12" s="168">
        <v>0.28025477707006369</v>
      </c>
      <c r="J12" s="167">
        <v>5</v>
      </c>
      <c r="K12" s="168">
        <v>3.1847133757961783E-2</v>
      </c>
      <c r="L12" s="167">
        <v>19</v>
      </c>
      <c r="M12" s="168">
        <v>0.12101910828025478</v>
      </c>
    </row>
    <row r="13" spans="1:13" x14ac:dyDescent="0.25">
      <c r="B13" s="25" t="s">
        <v>2</v>
      </c>
      <c r="C13" s="241">
        <v>4063</v>
      </c>
      <c r="D13" s="169">
        <v>1736</v>
      </c>
      <c r="E13" s="170">
        <v>0.42727048978587251</v>
      </c>
      <c r="F13" s="169">
        <f t="shared" si="0"/>
        <v>1585</v>
      </c>
      <c r="G13" s="170">
        <f t="shared" si="0"/>
        <v>0.39010583312823038</v>
      </c>
      <c r="H13" s="169">
        <v>1355</v>
      </c>
      <c r="I13" s="170">
        <v>0.33349741570268276</v>
      </c>
      <c r="J13" s="169">
        <v>151</v>
      </c>
      <c r="K13" s="170">
        <v>3.7164656657642139E-2</v>
      </c>
      <c r="L13" s="169">
        <v>230</v>
      </c>
      <c r="M13" s="170">
        <v>5.6608417425547626E-2</v>
      </c>
    </row>
    <row r="14" spans="1:13" s="175" customFormat="1" x14ac:dyDescent="0.25">
      <c r="B14" s="183" t="s">
        <v>566</v>
      </c>
      <c r="C14" s="308"/>
      <c r="D14" s="309"/>
      <c r="E14" s="310"/>
      <c r="F14" s="310"/>
      <c r="G14" s="310"/>
      <c r="H14" s="309"/>
      <c r="I14" s="310"/>
      <c r="J14" s="309"/>
      <c r="K14" s="310"/>
      <c r="L14" s="309"/>
      <c r="M14" s="310"/>
    </row>
    <row r="15" spans="1:13" s="175" customFormat="1" x14ac:dyDescent="0.25">
      <c r="C15" s="308"/>
      <c r="D15" s="309"/>
      <c r="E15" s="310"/>
      <c r="F15" s="310"/>
      <c r="G15" s="310"/>
      <c r="H15" s="309"/>
      <c r="I15" s="310"/>
      <c r="J15" s="309"/>
      <c r="K15" s="310"/>
      <c r="L15" s="309"/>
      <c r="M15" s="310"/>
    </row>
    <row r="16" spans="1:13" x14ac:dyDescent="0.25">
      <c r="F16" s="310"/>
      <c r="G16" s="310"/>
      <c r="H16" s="326"/>
    </row>
    <row r="17" spans="2:8" x14ac:dyDescent="0.25">
      <c r="B17" s="460" t="s">
        <v>681</v>
      </c>
      <c r="C17" s="460"/>
      <c r="D17" s="460"/>
      <c r="E17" s="460"/>
      <c r="G17" s="484"/>
      <c r="H17" s="484"/>
    </row>
    <row r="18" spans="2:8" ht="15.75" thickBot="1" x14ac:dyDescent="0.3">
      <c r="B18" s="354"/>
      <c r="C18" s="361" t="s">
        <v>0</v>
      </c>
      <c r="D18" s="361" t="s">
        <v>1</v>
      </c>
      <c r="E18" s="361">
        <v>2013</v>
      </c>
      <c r="H18" s="326"/>
    </row>
    <row r="19" spans="2:8" ht="15.75" thickTop="1" x14ac:dyDescent="0.25">
      <c r="B19" s="360" t="s">
        <v>266</v>
      </c>
      <c r="C19" s="351">
        <v>914</v>
      </c>
      <c r="D19" s="351">
        <v>2061</v>
      </c>
      <c r="E19" s="351">
        <v>2250</v>
      </c>
      <c r="H19" s="326"/>
    </row>
    <row r="20" spans="2:8" x14ac:dyDescent="0.25">
      <c r="B20" s="370" t="s">
        <v>680</v>
      </c>
      <c r="C20" s="350">
        <v>358</v>
      </c>
      <c r="D20" s="350">
        <v>603</v>
      </c>
      <c r="E20" s="350">
        <v>715</v>
      </c>
      <c r="H20" s="326"/>
    </row>
    <row r="21" spans="2:8" x14ac:dyDescent="0.25">
      <c r="B21" s="370" t="s">
        <v>686</v>
      </c>
      <c r="C21" s="350">
        <v>242</v>
      </c>
      <c r="D21" s="350">
        <v>399</v>
      </c>
      <c r="E21" s="350">
        <v>465</v>
      </c>
      <c r="H21" s="326"/>
    </row>
    <row r="22" spans="2:8" x14ac:dyDescent="0.25">
      <c r="B22" s="370" t="s">
        <v>687</v>
      </c>
      <c r="C22" s="350">
        <v>32</v>
      </c>
      <c r="D22" s="350">
        <v>86</v>
      </c>
      <c r="E22" s="350">
        <v>104</v>
      </c>
      <c r="H22" s="326"/>
    </row>
    <row r="23" spans="2:8" x14ac:dyDescent="0.25">
      <c r="B23" s="370" t="s">
        <v>688</v>
      </c>
      <c r="C23" s="350">
        <v>84</v>
      </c>
      <c r="D23" s="350">
        <v>118</v>
      </c>
      <c r="E23" s="350">
        <v>146</v>
      </c>
      <c r="H23" s="326"/>
    </row>
    <row r="24" spans="2:8" x14ac:dyDescent="0.25">
      <c r="B24" s="360" t="s">
        <v>689</v>
      </c>
      <c r="C24" s="349">
        <v>326</v>
      </c>
      <c r="D24" s="349">
        <v>517</v>
      </c>
      <c r="E24" s="349">
        <v>611</v>
      </c>
      <c r="H24" s="326"/>
    </row>
    <row r="25" spans="2:8" x14ac:dyDescent="0.25">
      <c r="B25" s="481" t="s">
        <v>639</v>
      </c>
      <c r="C25" s="481"/>
      <c r="D25" s="481"/>
      <c r="E25" s="481"/>
      <c r="F25" s="481"/>
      <c r="G25" s="481"/>
    </row>
    <row r="26" spans="2:8" x14ac:dyDescent="0.25">
      <c r="B26" s="481"/>
      <c r="C26" s="481"/>
      <c r="D26" s="481"/>
      <c r="E26" s="481"/>
      <c r="F26" s="481"/>
      <c r="G26" s="481"/>
    </row>
    <row r="27" spans="2:8" x14ac:dyDescent="0.25">
      <c r="B27" s="481"/>
      <c r="C27" s="481"/>
      <c r="D27" s="481"/>
      <c r="E27" s="481"/>
      <c r="F27" s="481"/>
      <c r="G27" s="481"/>
    </row>
    <row r="28" spans="2:8" x14ac:dyDescent="0.25">
      <c r="B28" s="481"/>
      <c r="C28" s="481"/>
      <c r="D28" s="481"/>
      <c r="E28" s="481"/>
      <c r="F28" s="481"/>
      <c r="G28" s="481"/>
    </row>
  </sheetData>
  <sheetProtection password="C69F" sheet="1" objects="1" scenarios="1"/>
  <mergeCells count="10">
    <mergeCell ref="B25:G28"/>
    <mergeCell ref="F7:G7"/>
    <mergeCell ref="G17:H17"/>
    <mergeCell ref="B6:M6"/>
    <mergeCell ref="C7:C8"/>
    <mergeCell ref="D7:E7"/>
    <mergeCell ref="H7:I7"/>
    <mergeCell ref="J7:K7"/>
    <mergeCell ref="L7:M7"/>
    <mergeCell ref="B17:E17"/>
  </mergeCells>
  <hyperlinks>
    <hyperlink ref="A1" location="ÍNDICE!A1" display="ÍNDICE"/>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M31"/>
  <sheetViews>
    <sheetView workbookViewId="0"/>
  </sheetViews>
  <sheetFormatPr baseColWidth="10" defaultRowHeight="15" x14ac:dyDescent="0.25"/>
  <cols>
    <col min="2" max="2" width="53.7109375" bestFit="1" customWidth="1"/>
    <col min="3" max="3" width="16.5703125" customWidth="1"/>
    <col min="4" max="4" width="14.85546875" customWidth="1"/>
    <col min="5" max="5" width="8.28515625" customWidth="1"/>
    <col min="6" max="6" width="13.42578125" style="226" customWidth="1"/>
    <col min="7" max="7" width="17.28515625" style="226" customWidth="1"/>
    <col min="8" max="8" width="15.7109375" customWidth="1"/>
    <col min="9" max="9" width="8.140625" customWidth="1"/>
    <col min="10" max="10" width="15.140625" customWidth="1"/>
    <col min="11" max="11" width="9" customWidth="1"/>
    <col min="12" max="12" width="14.28515625" customWidth="1"/>
    <col min="13" max="13" width="8.7109375" customWidth="1"/>
  </cols>
  <sheetData>
    <row r="1" spans="1:13" x14ac:dyDescent="0.25">
      <c r="A1" s="78" t="s">
        <v>161</v>
      </c>
    </row>
    <row r="2" spans="1:13" x14ac:dyDescent="0.25">
      <c r="A2" s="1" t="s">
        <v>300</v>
      </c>
    </row>
    <row r="3" spans="1:13" s="85" customFormat="1" x14ac:dyDescent="0.25">
      <c r="F3" s="226"/>
      <c r="G3" s="226"/>
    </row>
    <row r="4" spans="1:13" x14ac:dyDescent="0.25">
      <c r="A4" s="77" t="s">
        <v>105</v>
      </c>
      <c r="B4" s="85" t="s">
        <v>318</v>
      </c>
    </row>
    <row r="6" spans="1:13" x14ac:dyDescent="0.25">
      <c r="B6" s="474" t="s">
        <v>338</v>
      </c>
      <c r="C6" s="474"/>
      <c r="D6" s="474"/>
      <c r="E6" s="474"/>
      <c r="F6" s="474"/>
      <c r="G6" s="474"/>
      <c r="H6" s="474"/>
      <c r="I6" s="474"/>
      <c r="J6" s="474"/>
      <c r="K6" s="474"/>
      <c r="L6" s="474"/>
      <c r="M6" s="474"/>
    </row>
    <row r="7" spans="1:13" x14ac:dyDescent="0.25">
      <c r="B7" s="8"/>
      <c r="C7" s="485" t="s">
        <v>262</v>
      </c>
      <c r="D7" s="473" t="s">
        <v>259</v>
      </c>
      <c r="E7" s="475"/>
      <c r="F7" s="482" t="s">
        <v>577</v>
      </c>
      <c r="G7" s="483"/>
      <c r="H7" s="473" t="s">
        <v>263</v>
      </c>
      <c r="I7" s="475"/>
      <c r="J7" s="473" t="s">
        <v>264</v>
      </c>
      <c r="K7" s="475"/>
      <c r="L7" s="474" t="s">
        <v>265</v>
      </c>
      <c r="M7" s="475"/>
    </row>
    <row r="8" spans="1:13" ht="15.75" thickBot="1" x14ac:dyDescent="0.3">
      <c r="B8" s="6"/>
      <c r="C8" s="486"/>
      <c r="D8" s="165" t="s">
        <v>260</v>
      </c>
      <c r="E8" s="166" t="s">
        <v>261</v>
      </c>
      <c r="F8" s="165" t="s">
        <v>260</v>
      </c>
      <c r="G8" s="166" t="s">
        <v>261</v>
      </c>
      <c r="H8" s="165" t="s">
        <v>260</v>
      </c>
      <c r="I8" s="166" t="s">
        <v>261</v>
      </c>
      <c r="J8" s="165" t="s">
        <v>260</v>
      </c>
      <c r="K8" s="166" t="s">
        <v>261</v>
      </c>
      <c r="L8" s="165" t="s">
        <v>260</v>
      </c>
      <c r="M8" s="166" t="s">
        <v>261</v>
      </c>
    </row>
    <row r="9" spans="1:13" ht="15.75" thickTop="1" x14ac:dyDescent="0.25">
      <c r="A9" s="206" t="s">
        <v>107</v>
      </c>
      <c r="B9" s="35" t="s">
        <v>22</v>
      </c>
      <c r="C9" s="240">
        <v>195</v>
      </c>
      <c r="D9" s="167">
        <v>65</v>
      </c>
      <c r="E9" s="168">
        <v>9.0909090909090912E-2</v>
      </c>
      <c r="F9" s="167">
        <v>49</v>
      </c>
      <c r="G9" s="168">
        <v>8.0196399345335512E-2</v>
      </c>
      <c r="H9" s="167">
        <v>34</v>
      </c>
      <c r="I9" s="168">
        <f>H9/$H$28</f>
        <v>7.3118279569892475E-2</v>
      </c>
      <c r="J9" s="167">
        <v>16</v>
      </c>
      <c r="K9" s="168">
        <f>J9/$J$28</f>
        <v>0.15384615384615385</v>
      </c>
      <c r="L9" s="167">
        <v>15</v>
      </c>
      <c r="M9" s="168">
        <f>L9/$L$28</f>
        <v>0.10273972602739725</v>
      </c>
    </row>
    <row r="10" spans="1:13" x14ac:dyDescent="0.25">
      <c r="A10" s="192" t="s">
        <v>108</v>
      </c>
      <c r="B10" s="35" t="s">
        <v>23</v>
      </c>
      <c r="C10" s="240">
        <v>65</v>
      </c>
      <c r="D10" s="167">
        <v>21</v>
      </c>
      <c r="E10" s="168">
        <v>2.937062937062937E-2</v>
      </c>
      <c r="F10" s="167">
        <v>16</v>
      </c>
      <c r="G10" s="168">
        <v>2.6186579378068741E-2</v>
      </c>
      <c r="H10" s="167">
        <v>6</v>
      </c>
      <c r="I10" s="168">
        <f t="shared" ref="I10:I28" si="0">H10/$H$28</f>
        <v>1.2903225806451613E-2</v>
      </c>
      <c r="J10" s="167">
        <v>5</v>
      </c>
      <c r="K10" s="168">
        <f t="shared" ref="K10:K28" si="1">J10/$J$28</f>
        <v>4.807692307692308E-2</v>
      </c>
      <c r="L10" s="167">
        <v>10</v>
      </c>
      <c r="M10" s="168">
        <f t="shared" ref="M10:M28" si="2">L10/$L$28</f>
        <v>6.8493150684931503E-2</v>
      </c>
    </row>
    <row r="11" spans="1:13" x14ac:dyDescent="0.25">
      <c r="A11" s="192" t="s">
        <v>109</v>
      </c>
      <c r="B11" s="35" t="s">
        <v>24</v>
      </c>
      <c r="C11" s="240">
        <v>596</v>
      </c>
      <c r="D11" s="167">
        <v>244</v>
      </c>
      <c r="E11" s="168">
        <v>0.34125874125874128</v>
      </c>
      <c r="F11" s="167">
        <v>222</v>
      </c>
      <c r="G11" s="168">
        <v>0.36333878887070375</v>
      </c>
      <c r="H11" s="167">
        <v>182</v>
      </c>
      <c r="I11" s="168">
        <f t="shared" si="0"/>
        <v>0.39139784946236561</v>
      </c>
      <c r="J11" s="167">
        <v>22</v>
      </c>
      <c r="K11" s="168">
        <f t="shared" si="1"/>
        <v>0.21153846153846154</v>
      </c>
      <c r="L11" s="167">
        <v>40</v>
      </c>
      <c r="M11" s="168">
        <f t="shared" si="2"/>
        <v>0.27397260273972601</v>
      </c>
    </row>
    <row r="12" spans="1:13" x14ac:dyDescent="0.25">
      <c r="A12" s="192" t="s">
        <v>110</v>
      </c>
      <c r="B12" s="35" t="s">
        <v>25</v>
      </c>
      <c r="C12" s="240">
        <v>35</v>
      </c>
      <c r="D12" s="167">
        <v>8</v>
      </c>
      <c r="E12" s="168">
        <v>1.1188811188811189E-2</v>
      </c>
      <c r="F12" s="167">
        <v>6</v>
      </c>
      <c r="G12" s="168">
        <v>9.8199672667757774E-3</v>
      </c>
      <c r="H12" s="167">
        <v>1</v>
      </c>
      <c r="I12" s="168">
        <f t="shared" si="0"/>
        <v>2.1505376344086021E-3</v>
      </c>
      <c r="J12" s="167">
        <v>2</v>
      </c>
      <c r="K12" s="168">
        <f t="shared" si="1"/>
        <v>1.9230769230769232E-2</v>
      </c>
      <c r="L12" s="167">
        <v>5</v>
      </c>
      <c r="M12" s="168">
        <f t="shared" si="2"/>
        <v>3.4246575342465752E-2</v>
      </c>
    </row>
    <row r="13" spans="1:13" x14ac:dyDescent="0.25">
      <c r="A13" s="192" t="s">
        <v>111</v>
      </c>
      <c r="B13" s="35" t="s">
        <v>26</v>
      </c>
      <c r="C13" s="240">
        <v>35</v>
      </c>
      <c r="D13" s="167">
        <v>10</v>
      </c>
      <c r="E13" s="168">
        <v>1.3986013986013986E-2</v>
      </c>
      <c r="F13" s="167">
        <v>8</v>
      </c>
      <c r="G13" s="168">
        <v>1.3093289689034371E-2</v>
      </c>
      <c r="H13" s="167">
        <v>3</v>
      </c>
      <c r="I13" s="168">
        <f t="shared" si="0"/>
        <v>6.4516129032258064E-3</v>
      </c>
      <c r="J13" s="167">
        <v>2</v>
      </c>
      <c r="K13" s="168">
        <f t="shared" si="1"/>
        <v>1.9230769230769232E-2</v>
      </c>
      <c r="L13" s="167">
        <v>5</v>
      </c>
      <c r="M13" s="168">
        <f t="shared" si="2"/>
        <v>3.4246575342465752E-2</v>
      </c>
    </row>
    <row r="14" spans="1:13" x14ac:dyDescent="0.25">
      <c r="A14" s="192" t="s">
        <v>112</v>
      </c>
      <c r="B14" s="35" t="s">
        <v>27</v>
      </c>
      <c r="C14" s="240">
        <v>76</v>
      </c>
      <c r="D14" s="167">
        <v>17</v>
      </c>
      <c r="E14" s="168">
        <v>2.3776223776223775E-2</v>
      </c>
      <c r="F14" s="167">
        <v>16</v>
      </c>
      <c r="G14" s="168">
        <v>2.6186579378068741E-2</v>
      </c>
      <c r="H14" s="167">
        <v>14</v>
      </c>
      <c r="I14" s="168">
        <f t="shared" si="0"/>
        <v>3.0107526881720432E-2</v>
      </c>
      <c r="J14" s="167">
        <v>1</v>
      </c>
      <c r="K14" s="168">
        <f t="shared" si="1"/>
        <v>9.6153846153846159E-3</v>
      </c>
      <c r="L14" s="167">
        <v>2</v>
      </c>
      <c r="M14" s="168">
        <f t="shared" si="2"/>
        <v>1.3698630136986301E-2</v>
      </c>
    </row>
    <row r="15" spans="1:13" x14ac:dyDescent="0.25">
      <c r="A15" s="192" t="s">
        <v>113</v>
      </c>
      <c r="B15" s="35" t="s">
        <v>28</v>
      </c>
      <c r="C15" s="240">
        <v>313</v>
      </c>
      <c r="D15" s="167">
        <v>67</v>
      </c>
      <c r="E15" s="168">
        <v>9.37062937062937E-2</v>
      </c>
      <c r="F15" s="167">
        <v>44</v>
      </c>
      <c r="G15" s="168">
        <v>7.2013093289689037E-2</v>
      </c>
      <c r="H15" s="167">
        <v>32</v>
      </c>
      <c r="I15" s="168">
        <f t="shared" si="0"/>
        <v>6.8817204301075269E-2</v>
      </c>
      <c r="J15" s="167">
        <v>23</v>
      </c>
      <c r="K15" s="168">
        <f t="shared" si="1"/>
        <v>0.22115384615384615</v>
      </c>
      <c r="L15" s="167">
        <v>12</v>
      </c>
      <c r="M15" s="168">
        <f t="shared" si="2"/>
        <v>8.2191780821917804E-2</v>
      </c>
    </row>
    <row r="16" spans="1:13" x14ac:dyDescent="0.25">
      <c r="A16" s="192" t="s">
        <v>114</v>
      </c>
      <c r="B16" s="35" t="s">
        <v>29</v>
      </c>
      <c r="C16" s="240">
        <v>80</v>
      </c>
      <c r="D16" s="167">
        <v>15</v>
      </c>
      <c r="E16" s="168">
        <v>2.097902097902098E-2</v>
      </c>
      <c r="F16" s="167">
        <v>10</v>
      </c>
      <c r="G16" s="168">
        <v>1.6366612111292964E-2</v>
      </c>
      <c r="H16" s="167">
        <v>7</v>
      </c>
      <c r="I16" s="168">
        <f t="shared" si="0"/>
        <v>1.5053763440860216E-2</v>
      </c>
      <c r="J16" s="167">
        <v>5</v>
      </c>
      <c r="K16" s="168">
        <f t="shared" si="1"/>
        <v>4.807692307692308E-2</v>
      </c>
      <c r="L16" s="167">
        <v>3</v>
      </c>
      <c r="M16" s="168">
        <f t="shared" si="2"/>
        <v>2.0547945205479451E-2</v>
      </c>
    </row>
    <row r="17" spans="1:13" x14ac:dyDescent="0.25">
      <c r="A17" s="192" t="s">
        <v>78</v>
      </c>
      <c r="B17" s="35" t="s">
        <v>30</v>
      </c>
      <c r="C17" s="240">
        <v>29</v>
      </c>
      <c r="D17" s="167">
        <v>1</v>
      </c>
      <c r="E17" s="168">
        <v>1.3986013986013986E-3</v>
      </c>
      <c r="F17" s="167">
        <v>1</v>
      </c>
      <c r="G17" s="168">
        <v>1.6366612111292963E-3</v>
      </c>
      <c r="H17" s="167">
        <v>1</v>
      </c>
      <c r="I17" s="168">
        <f t="shared" si="0"/>
        <v>2.1505376344086021E-3</v>
      </c>
      <c r="J17" s="167">
        <v>0</v>
      </c>
      <c r="K17" s="168">
        <f t="shared" si="1"/>
        <v>0</v>
      </c>
      <c r="L17" s="167">
        <v>0</v>
      </c>
      <c r="M17" s="168">
        <f t="shared" si="2"/>
        <v>0</v>
      </c>
    </row>
    <row r="18" spans="1:13" x14ac:dyDescent="0.25">
      <c r="A18" s="192" t="s">
        <v>115</v>
      </c>
      <c r="B18" s="35" t="s">
        <v>31</v>
      </c>
      <c r="C18" s="240">
        <v>210</v>
      </c>
      <c r="D18" s="167">
        <v>68</v>
      </c>
      <c r="E18" s="168">
        <v>9.5104895104895101E-2</v>
      </c>
      <c r="F18" s="167">
        <v>65</v>
      </c>
      <c r="G18" s="168">
        <v>0.10638297872340426</v>
      </c>
      <c r="H18" s="167">
        <v>48</v>
      </c>
      <c r="I18" s="168">
        <f t="shared" si="0"/>
        <v>0.1032258064516129</v>
      </c>
      <c r="J18" s="167">
        <v>3</v>
      </c>
      <c r="K18" s="168">
        <f t="shared" si="1"/>
        <v>2.8846153846153848E-2</v>
      </c>
      <c r="L18" s="167">
        <v>17</v>
      </c>
      <c r="M18" s="168">
        <f t="shared" si="2"/>
        <v>0.11643835616438356</v>
      </c>
    </row>
    <row r="19" spans="1:13" x14ac:dyDescent="0.25">
      <c r="A19" s="192" t="s">
        <v>116</v>
      </c>
      <c r="B19" s="35" t="s">
        <v>32</v>
      </c>
      <c r="C19" s="240">
        <v>86</v>
      </c>
      <c r="D19" s="167">
        <v>14</v>
      </c>
      <c r="E19" s="168">
        <v>1.9580419580419582E-2</v>
      </c>
      <c r="F19" s="167">
        <v>10</v>
      </c>
      <c r="G19" s="168">
        <v>1.6366612111292964E-2</v>
      </c>
      <c r="H19" s="167">
        <v>7</v>
      </c>
      <c r="I19" s="168">
        <f t="shared" si="0"/>
        <v>1.5053763440860216E-2</v>
      </c>
      <c r="J19" s="167">
        <v>4</v>
      </c>
      <c r="K19" s="168">
        <f t="shared" si="1"/>
        <v>3.8461538461538464E-2</v>
      </c>
      <c r="L19" s="167">
        <v>3</v>
      </c>
      <c r="M19" s="168">
        <f t="shared" si="2"/>
        <v>2.0547945205479451E-2</v>
      </c>
    </row>
    <row r="20" spans="1:13" x14ac:dyDescent="0.25">
      <c r="A20" s="192" t="s">
        <v>117</v>
      </c>
      <c r="B20" s="35" t="s">
        <v>33</v>
      </c>
      <c r="C20" s="240">
        <v>31</v>
      </c>
      <c r="D20" s="167">
        <v>2</v>
      </c>
      <c r="E20" s="168">
        <v>2.7972027972027972E-3</v>
      </c>
      <c r="F20" s="167">
        <v>2</v>
      </c>
      <c r="G20" s="168">
        <v>3.2733224222585926E-3</v>
      </c>
      <c r="H20" s="167">
        <v>2</v>
      </c>
      <c r="I20" s="168">
        <f t="shared" si="0"/>
        <v>4.3010752688172043E-3</v>
      </c>
      <c r="J20" s="167">
        <v>0</v>
      </c>
      <c r="K20" s="168">
        <f t="shared" si="1"/>
        <v>0</v>
      </c>
      <c r="L20" s="167">
        <v>0</v>
      </c>
      <c r="M20" s="168">
        <f t="shared" si="2"/>
        <v>0</v>
      </c>
    </row>
    <row r="21" spans="1:13" x14ac:dyDescent="0.25">
      <c r="A21" s="192" t="s">
        <v>118</v>
      </c>
      <c r="B21" s="35" t="s">
        <v>34</v>
      </c>
      <c r="C21" s="240">
        <v>357</v>
      </c>
      <c r="D21" s="167">
        <v>153</v>
      </c>
      <c r="E21" s="168">
        <v>0.213986013986014</v>
      </c>
      <c r="F21" s="167">
        <v>138</v>
      </c>
      <c r="G21" s="168">
        <v>0.22585924713584288</v>
      </c>
      <c r="H21" s="167">
        <v>107</v>
      </c>
      <c r="I21" s="168">
        <f t="shared" si="0"/>
        <v>0.23010752688172043</v>
      </c>
      <c r="J21" s="167">
        <v>15</v>
      </c>
      <c r="K21" s="168">
        <f t="shared" si="1"/>
        <v>0.14423076923076922</v>
      </c>
      <c r="L21" s="167">
        <v>31</v>
      </c>
      <c r="M21" s="168">
        <f t="shared" si="2"/>
        <v>0.21232876712328766</v>
      </c>
    </row>
    <row r="22" spans="1:13" x14ac:dyDescent="0.25">
      <c r="A22" s="192" t="s">
        <v>119</v>
      </c>
      <c r="B22" s="35" t="s">
        <v>35</v>
      </c>
      <c r="C22" s="240">
        <v>48</v>
      </c>
      <c r="D22" s="167">
        <v>8</v>
      </c>
      <c r="E22" s="168">
        <v>1.1188811188811189E-2</v>
      </c>
      <c r="F22" s="167">
        <v>5</v>
      </c>
      <c r="G22" s="168">
        <v>8.1833060556464818E-3</v>
      </c>
      <c r="H22" s="167">
        <v>4</v>
      </c>
      <c r="I22" s="168">
        <f t="shared" si="0"/>
        <v>8.6021505376344086E-3</v>
      </c>
      <c r="J22" s="167">
        <v>3</v>
      </c>
      <c r="K22" s="168">
        <f t="shared" si="1"/>
        <v>2.8846153846153848E-2</v>
      </c>
      <c r="L22" s="167">
        <v>1</v>
      </c>
      <c r="M22" s="168">
        <f t="shared" si="2"/>
        <v>6.8493150684931503E-3</v>
      </c>
    </row>
    <row r="23" spans="1:13" x14ac:dyDescent="0.25">
      <c r="A23" s="192" t="s">
        <v>120</v>
      </c>
      <c r="B23" s="35" t="s">
        <v>36</v>
      </c>
      <c r="C23" s="240">
        <v>0</v>
      </c>
      <c r="D23" s="167">
        <v>0</v>
      </c>
      <c r="E23" s="168">
        <v>0</v>
      </c>
      <c r="F23" s="167">
        <v>0</v>
      </c>
      <c r="G23" s="168">
        <v>0</v>
      </c>
      <c r="H23" s="167">
        <v>0</v>
      </c>
      <c r="I23" s="168">
        <f t="shared" si="0"/>
        <v>0</v>
      </c>
      <c r="J23" s="167">
        <v>0</v>
      </c>
      <c r="K23" s="168">
        <f t="shared" si="1"/>
        <v>0</v>
      </c>
      <c r="L23" s="167">
        <v>0</v>
      </c>
      <c r="M23" s="168">
        <f t="shared" si="2"/>
        <v>0</v>
      </c>
    </row>
    <row r="24" spans="1:13" x14ac:dyDescent="0.25">
      <c r="A24" s="192" t="s">
        <v>121</v>
      </c>
      <c r="B24" s="35" t="s">
        <v>37</v>
      </c>
      <c r="C24" s="240">
        <v>0</v>
      </c>
      <c r="D24" s="167">
        <v>0</v>
      </c>
      <c r="E24" s="168">
        <v>0</v>
      </c>
      <c r="F24" s="167">
        <v>0</v>
      </c>
      <c r="G24" s="168">
        <v>0</v>
      </c>
      <c r="H24" s="167">
        <v>0</v>
      </c>
      <c r="I24" s="168">
        <f t="shared" si="0"/>
        <v>0</v>
      </c>
      <c r="J24" s="167">
        <v>0</v>
      </c>
      <c r="K24" s="168">
        <f t="shared" si="1"/>
        <v>0</v>
      </c>
      <c r="L24" s="167">
        <v>0</v>
      </c>
      <c r="M24" s="168">
        <f t="shared" si="2"/>
        <v>0</v>
      </c>
    </row>
    <row r="25" spans="1:13" x14ac:dyDescent="0.25">
      <c r="A25" s="192" t="s">
        <v>122</v>
      </c>
      <c r="B25" s="35" t="s">
        <v>38</v>
      </c>
      <c r="C25" s="240">
        <v>49</v>
      </c>
      <c r="D25" s="167">
        <v>9</v>
      </c>
      <c r="E25" s="168">
        <v>1.2587412587412588E-2</v>
      </c>
      <c r="F25" s="167">
        <v>8</v>
      </c>
      <c r="G25" s="168">
        <v>1.3093289689034371E-2</v>
      </c>
      <c r="H25" s="167">
        <v>8</v>
      </c>
      <c r="I25" s="168">
        <f t="shared" si="0"/>
        <v>1.7204301075268817E-2</v>
      </c>
      <c r="J25" s="167">
        <v>1</v>
      </c>
      <c r="K25" s="168">
        <f t="shared" si="1"/>
        <v>9.6153846153846159E-3</v>
      </c>
      <c r="L25" s="167">
        <v>0</v>
      </c>
      <c r="M25" s="168">
        <f t="shared" si="2"/>
        <v>0</v>
      </c>
    </row>
    <row r="26" spans="1:13" x14ac:dyDescent="0.25">
      <c r="A26" s="192" t="s">
        <v>123</v>
      </c>
      <c r="B26" s="35" t="s">
        <v>39</v>
      </c>
      <c r="C26" s="240">
        <v>12</v>
      </c>
      <c r="D26" s="167">
        <v>2</v>
      </c>
      <c r="E26" s="168">
        <v>2.7972027972027972E-3</v>
      </c>
      <c r="F26" s="167">
        <v>2</v>
      </c>
      <c r="G26" s="168">
        <v>3.2733224222585926E-3</v>
      </c>
      <c r="H26" s="167">
        <v>2</v>
      </c>
      <c r="I26" s="168">
        <f t="shared" si="0"/>
        <v>4.3010752688172043E-3</v>
      </c>
      <c r="J26" s="167">
        <v>0</v>
      </c>
      <c r="K26" s="168">
        <f t="shared" si="1"/>
        <v>0</v>
      </c>
      <c r="L26" s="167">
        <v>0</v>
      </c>
      <c r="M26" s="168">
        <f t="shared" si="2"/>
        <v>0</v>
      </c>
    </row>
    <row r="27" spans="1:13" x14ac:dyDescent="0.25">
      <c r="A27" s="193" t="s">
        <v>124</v>
      </c>
      <c r="B27" s="35" t="s">
        <v>40</v>
      </c>
      <c r="C27" s="240">
        <v>33</v>
      </c>
      <c r="D27" s="167">
        <v>11</v>
      </c>
      <c r="E27" s="168">
        <v>1.5384615384615385E-2</v>
      </c>
      <c r="F27" s="167">
        <v>9</v>
      </c>
      <c r="G27" s="168">
        <v>1.4729950900163666E-2</v>
      </c>
      <c r="H27" s="167">
        <v>7</v>
      </c>
      <c r="I27" s="168">
        <f t="shared" si="0"/>
        <v>1.5053763440860216E-2</v>
      </c>
      <c r="J27" s="167">
        <v>2</v>
      </c>
      <c r="K27" s="168">
        <f t="shared" si="1"/>
        <v>1.9230769230769232E-2</v>
      </c>
      <c r="L27" s="167">
        <v>2</v>
      </c>
      <c r="M27" s="168">
        <f t="shared" si="2"/>
        <v>1.3698630136986301E-2</v>
      </c>
    </row>
    <row r="28" spans="1:13" x14ac:dyDescent="0.25">
      <c r="B28" s="25" t="s">
        <v>8</v>
      </c>
      <c r="C28" s="314">
        <v>2250</v>
      </c>
      <c r="D28" s="171">
        <v>715</v>
      </c>
      <c r="E28" s="172">
        <v>1</v>
      </c>
      <c r="F28" s="171">
        <v>611</v>
      </c>
      <c r="G28" s="172">
        <v>1</v>
      </c>
      <c r="H28" s="171">
        <v>465</v>
      </c>
      <c r="I28" s="172">
        <f t="shared" si="0"/>
        <v>1</v>
      </c>
      <c r="J28" s="171">
        <v>104</v>
      </c>
      <c r="K28" s="172">
        <f t="shared" si="1"/>
        <v>1</v>
      </c>
      <c r="L28" s="171">
        <v>146</v>
      </c>
      <c r="M28" s="172">
        <f t="shared" si="2"/>
        <v>1</v>
      </c>
    </row>
    <row r="29" spans="1:13" x14ac:dyDescent="0.25">
      <c r="B29" s="35" t="s">
        <v>41</v>
      </c>
    </row>
    <row r="30" spans="1:13" x14ac:dyDescent="0.25">
      <c r="B30" s="35" t="s">
        <v>42</v>
      </c>
    </row>
    <row r="31" spans="1:13" x14ac:dyDescent="0.25">
      <c r="B31" s="160" t="s">
        <v>326</v>
      </c>
    </row>
  </sheetData>
  <sheetProtection password="C69F" sheet="1" objects="1" scenarios="1"/>
  <mergeCells count="7">
    <mergeCell ref="B6:M6"/>
    <mergeCell ref="C7:C8"/>
    <mergeCell ref="D7:E7"/>
    <mergeCell ref="H7:I7"/>
    <mergeCell ref="J7:K7"/>
    <mergeCell ref="L7:M7"/>
    <mergeCell ref="F7:G7"/>
  </mergeCells>
  <hyperlinks>
    <hyperlink ref="A1" location="ÍNDICE!A1" display="ÍNDIC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R40"/>
  <sheetViews>
    <sheetView topLeftCell="A13" workbookViewId="0">
      <selection activeCell="H40" sqref="H40"/>
    </sheetView>
  </sheetViews>
  <sheetFormatPr baseColWidth="10" defaultRowHeight="15" x14ac:dyDescent="0.25"/>
  <cols>
    <col min="2" max="2" width="14.140625" customWidth="1"/>
    <col min="3" max="3" width="13.28515625" bestFit="1" customWidth="1"/>
    <col min="4" max="4" width="11.42578125" customWidth="1"/>
    <col min="5" max="9" width="13.28515625" bestFit="1" customWidth="1"/>
    <col min="10" max="10" width="4.7109375" customWidth="1"/>
    <col min="11" max="11" width="13.42578125" bestFit="1" customWidth="1"/>
  </cols>
  <sheetData>
    <row r="1" spans="1:18" x14ac:dyDescent="0.25">
      <c r="A1" s="78" t="s">
        <v>161</v>
      </c>
    </row>
    <row r="2" spans="1:18" x14ac:dyDescent="0.25">
      <c r="A2" s="1" t="s">
        <v>301</v>
      </c>
    </row>
    <row r="3" spans="1:18" s="85" customFormat="1" x14ac:dyDescent="0.25"/>
    <row r="4" spans="1:18" x14ac:dyDescent="0.25">
      <c r="A4" s="77" t="s">
        <v>105</v>
      </c>
      <c r="B4" t="s">
        <v>697</v>
      </c>
    </row>
    <row r="6" spans="1:18" x14ac:dyDescent="0.25">
      <c r="B6" s="488" t="s">
        <v>287</v>
      </c>
      <c r="C6" s="488"/>
      <c r="D6" s="488"/>
      <c r="E6" s="488"/>
      <c r="F6" s="488"/>
      <c r="G6" s="488"/>
      <c r="H6" s="488"/>
      <c r="I6" s="488"/>
      <c r="K6" s="488" t="s">
        <v>294</v>
      </c>
      <c r="L6" s="488"/>
      <c r="M6" s="488"/>
      <c r="N6" s="488"/>
      <c r="O6" s="488"/>
      <c r="P6" s="488"/>
      <c r="Q6" s="488"/>
      <c r="R6" s="488"/>
    </row>
    <row r="7" spans="1:18" ht="15.75" thickBot="1" x14ac:dyDescent="0.3">
      <c r="B7" s="133"/>
      <c r="C7" s="137">
        <v>2007</v>
      </c>
      <c r="D7" s="137">
        <v>2008</v>
      </c>
      <c r="E7" s="137">
        <v>2009</v>
      </c>
      <c r="F7" s="137">
        <v>2010</v>
      </c>
      <c r="G7" s="137">
        <v>2011</v>
      </c>
      <c r="H7" s="137">
        <v>2012</v>
      </c>
      <c r="I7" s="137">
        <v>2013</v>
      </c>
      <c r="K7" s="133"/>
      <c r="L7" s="137">
        <v>2007</v>
      </c>
      <c r="M7" s="137">
        <v>2008</v>
      </c>
      <c r="N7" s="137">
        <v>2009</v>
      </c>
      <c r="O7" s="137">
        <v>2010</v>
      </c>
      <c r="P7" s="137">
        <v>2011</v>
      </c>
      <c r="Q7" s="137">
        <v>2012</v>
      </c>
      <c r="R7" s="137">
        <v>2013</v>
      </c>
    </row>
    <row r="8" spans="1:18" ht="15.75" thickTop="1" x14ac:dyDescent="0.25">
      <c r="B8" s="134" t="s">
        <v>7</v>
      </c>
      <c r="C8" s="146">
        <v>116331.991371</v>
      </c>
      <c r="D8" s="146">
        <v>155902.637472</v>
      </c>
      <c r="E8" s="146">
        <v>111877.69449000001</v>
      </c>
      <c r="F8" s="146">
        <v>118941.8995</v>
      </c>
      <c r="G8" s="146">
        <v>153566.96240000002</v>
      </c>
      <c r="H8" s="146">
        <v>166907.174</v>
      </c>
      <c r="I8" s="146">
        <v>188429.4</v>
      </c>
      <c r="K8" s="134" t="s">
        <v>7</v>
      </c>
      <c r="L8" s="151">
        <f t="shared" ref="L8:R13" si="0">C8/C$13</f>
        <v>0.34728430065955529</v>
      </c>
      <c r="M8" s="151">
        <f t="shared" si="0"/>
        <v>0.40419928612234801</v>
      </c>
      <c r="N8" s="151">
        <f t="shared" si="0"/>
        <v>0.29322690548228453</v>
      </c>
      <c r="O8" s="151">
        <f t="shared" si="0"/>
        <v>0.2961992638300408</v>
      </c>
      <c r="P8" s="151">
        <f t="shared" si="0"/>
        <v>0.34044487900585846</v>
      </c>
      <c r="Q8" s="151">
        <f t="shared" si="0"/>
        <v>0.34428354703237302</v>
      </c>
      <c r="R8" s="151">
        <f t="shared" si="0"/>
        <v>0.35533165426727542</v>
      </c>
    </row>
    <row r="9" spans="1:18" x14ac:dyDescent="0.25">
      <c r="B9" s="135" t="s">
        <v>5</v>
      </c>
      <c r="C9" s="147">
        <v>33031.873475</v>
      </c>
      <c r="D9" s="147">
        <v>37312.814744000003</v>
      </c>
      <c r="E9" s="147">
        <v>12727.777950000002</v>
      </c>
      <c r="F9" s="147">
        <v>14809.002350000001</v>
      </c>
      <c r="G9" s="147">
        <v>17929.87772</v>
      </c>
      <c r="H9" s="147">
        <v>19762.877799999998</v>
      </c>
      <c r="I9" s="147">
        <v>25099.642</v>
      </c>
      <c r="K9" s="135" t="s">
        <v>5</v>
      </c>
      <c r="L9" s="152">
        <f t="shared" si="0"/>
        <v>9.8609599509528967E-2</v>
      </c>
      <c r="M9" s="152">
        <f t="shared" si="0"/>
        <v>9.6738665408716423E-2</v>
      </c>
      <c r="N9" s="152">
        <f t="shared" si="0"/>
        <v>3.335899044896519E-2</v>
      </c>
      <c r="O9" s="152">
        <f t="shared" si="0"/>
        <v>3.6878640853783777E-2</v>
      </c>
      <c r="P9" s="152">
        <f t="shared" si="0"/>
        <v>3.9749012128504776E-2</v>
      </c>
      <c r="Q9" s="152">
        <f t="shared" si="0"/>
        <v>4.076537578038042E-2</v>
      </c>
      <c r="R9" s="152">
        <f t="shared" si="0"/>
        <v>4.7331771546140815E-2</v>
      </c>
    </row>
    <row r="10" spans="1:18" x14ac:dyDescent="0.25">
      <c r="B10" s="135" t="s">
        <v>53</v>
      </c>
      <c r="C10" s="147">
        <v>144170.68454700001</v>
      </c>
      <c r="D10" s="147">
        <v>157424.28332000002</v>
      </c>
      <c r="E10" s="147">
        <v>151895.05160000001</v>
      </c>
      <c r="F10" s="147">
        <v>154714.58719999998</v>
      </c>
      <c r="G10" s="147">
        <v>146194.02040000001</v>
      </c>
      <c r="H10" s="147">
        <v>166130.92274000001</v>
      </c>
      <c r="I10" s="147">
        <v>205636.03</v>
      </c>
      <c r="K10" s="135" t="s">
        <v>53</v>
      </c>
      <c r="L10" s="152">
        <f t="shared" si="0"/>
        <v>0.43039077014369403</v>
      </c>
      <c r="M10" s="152">
        <f t="shared" si="0"/>
        <v>0.40814436476544091</v>
      </c>
      <c r="N10" s="152">
        <f t="shared" si="0"/>
        <v>0.3981107775037413</v>
      </c>
      <c r="O10" s="152">
        <f t="shared" si="0"/>
        <v>0.38528346213613857</v>
      </c>
      <c r="P10" s="152">
        <f t="shared" si="0"/>
        <v>0.32409969441746284</v>
      </c>
      <c r="Q10" s="152">
        <f t="shared" si="0"/>
        <v>0.34268235440070616</v>
      </c>
      <c r="R10" s="152">
        <f t="shared" si="0"/>
        <v>0.38777914018117704</v>
      </c>
    </row>
    <row r="11" spans="1:18" x14ac:dyDescent="0.25">
      <c r="B11" s="135" t="s">
        <v>6</v>
      </c>
      <c r="C11" s="147">
        <v>41441.696726000002</v>
      </c>
      <c r="D11" s="147">
        <v>35067.619288000002</v>
      </c>
      <c r="E11" s="147">
        <v>39755.144</v>
      </c>
      <c r="F11" s="147">
        <v>40930.926319999999</v>
      </c>
      <c r="G11" s="147">
        <v>43952.360119999998</v>
      </c>
      <c r="H11" s="147">
        <v>53714.133320000001</v>
      </c>
      <c r="I11" s="147">
        <v>40915.864999999998</v>
      </c>
      <c r="K11" s="135" t="s">
        <v>6</v>
      </c>
      <c r="L11" s="152">
        <f t="shared" si="0"/>
        <v>0.1237153296872217</v>
      </c>
      <c r="M11" s="152">
        <f t="shared" si="0"/>
        <v>9.0917683703494609E-2</v>
      </c>
      <c r="N11" s="152">
        <f t="shared" si="0"/>
        <v>0.10419662208148718</v>
      </c>
      <c r="O11" s="152">
        <f t="shared" si="0"/>
        <v>0.10192968411325599</v>
      </c>
      <c r="P11" s="152">
        <f t="shared" si="0"/>
        <v>9.743863972577553E-2</v>
      </c>
      <c r="Q11" s="152">
        <f t="shared" si="0"/>
        <v>0.11079746844901571</v>
      </c>
      <c r="R11" s="152">
        <f t="shared" si="0"/>
        <v>7.7157290721227761E-2</v>
      </c>
    </row>
    <row r="12" spans="1:18" x14ac:dyDescent="0.25">
      <c r="B12" s="135" t="s">
        <v>208</v>
      </c>
      <c r="C12" s="147"/>
      <c r="D12" s="147"/>
      <c r="E12" s="147">
        <v>65283.994242999994</v>
      </c>
      <c r="F12" s="147">
        <v>72164.000284000067</v>
      </c>
      <c r="G12" s="147">
        <v>89434.095748000007</v>
      </c>
      <c r="H12" s="147">
        <v>78280.565470000001</v>
      </c>
      <c r="I12" s="147">
        <v>70210.687000000005</v>
      </c>
      <c r="K12" s="135" t="s">
        <v>208</v>
      </c>
      <c r="L12" s="152"/>
      <c r="M12" s="152"/>
      <c r="N12" s="152">
        <f t="shared" si="0"/>
        <v>0.1711067044835218</v>
      </c>
      <c r="O12" s="152">
        <f t="shared" si="0"/>
        <v>0.17970894906678092</v>
      </c>
      <c r="P12" s="152">
        <f t="shared" si="0"/>
        <v>0.19826777472239837</v>
      </c>
      <c r="Q12" s="152">
        <f t="shared" si="0"/>
        <v>0.16147125433752477</v>
      </c>
      <c r="R12" s="152">
        <f t="shared" si="0"/>
        <v>0.13240014328417907</v>
      </c>
    </row>
    <row r="13" spans="1:18" x14ac:dyDescent="0.25">
      <c r="B13" s="136" t="s">
        <v>8</v>
      </c>
      <c r="C13" s="148">
        <v>334976.24611900002</v>
      </c>
      <c r="D13" s="148">
        <v>385707.35482400004</v>
      </c>
      <c r="E13" s="148">
        <v>381539.66228300001</v>
      </c>
      <c r="F13" s="148">
        <v>401560.41565400001</v>
      </c>
      <c r="G13" s="148">
        <v>451077.31638800004</v>
      </c>
      <c r="H13" s="148">
        <v>484795.67332999996</v>
      </c>
      <c r="I13" s="148">
        <v>530291.62399999995</v>
      </c>
      <c r="K13" s="136" t="s">
        <v>8</v>
      </c>
      <c r="L13" s="153">
        <f t="shared" si="0"/>
        <v>1</v>
      </c>
      <c r="M13" s="153">
        <f t="shared" si="0"/>
        <v>1</v>
      </c>
      <c r="N13" s="153">
        <f t="shared" si="0"/>
        <v>1</v>
      </c>
      <c r="O13" s="153">
        <f t="shared" si="0"/>
        <v>1</v>
      </c>
      <c r="P13" s="153">
        <f t="shared" si="0"/>
        <v>1</v>
      </c>
      <c r="Q13" s="153">
        <f t="shared" si="0"/>
        <v>1</v>
      </c>
      <c r="R13" s="153">
        <f t="shared" si="0"/>
        <v>1</v>
      </c>
    </row>
    <row r="16" spans="1:18" x14ac:dyDescent="0.25">
      <c r="K16" s="75"/>
    </row>
    <row r="40" spans="2:2" x14ac:dyDescent="0.25">
      <c r="B40" t="s">
        <v>698</v>
      </c>
    </row>
  </sheetData>
  <sheetProtection password="C69F" sheet="1" objects="1" scenarios="1"/>
  <mergeCells count="2">
    <mergeCell ref="B6:I6"/>
    <mergeCell ref="K6:R6"/>
  </mergeCells>
  <hyperlinks>
    <hyperlink ref="A1" location="ÍNDICE!A1" display="Í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37</vt:i4>
      </vt:variant>
    </vt:vector>
  </HeadingPairs>
  <TitlesOfParts>
    <vt:vector size="37" baseType="lpstr">
      <vt:lpstr>ÍNDICE</vt:lpstr>
      <vt:lpstr>I.1</vt:lpstr>
      <vt:lpstr>I.2</vt:lpstr>
      <vt:lpstr>I.3</vt:lpstr>
      <vt:lpstr>B.1</vt:lpstr>
      <vt:lpstr>B.2</vt:lpstr>
      <vt:lpstr>C.1</vt:lpstr>
      <vt:lpstr>C.2</vt:lpstr>
      <vt:lpstr>C.3</vt:lpstr>
      <vt:lpstr>C.4</vt:lpstr>
      <vt:lpstr>C.5</vt:lpstr>
      <vt:lpstr>C.6</vt:lpstr>
      <vt:lpstr>C.7</vt:lpstr>
      <vt:lpstr>C.8</vt:lpstr>
      <vt:lpstr>C.9</vt:lpstr>
      <vt:lpstr>C.10</vt:lpstr>
      <vt:lpstr>C.11</vt:lpstr>
      <vt:lpstr>C.12</vt:lpstr>
      <vt:lpstr>C.13</vt:lpstr>
      <vt:lpstr>C.14</vt:lpstr>
      <vt:lpstr>C.15</vt:lpstr>
      <vt:lpstr>C.16</vt:lpstr>
      <vt:lpstr>C.17</vt:lpstr>
      <vt:lpstr>D.1</vt:lpstr>
      <vt:lpstr>D.2</vt:lpstr>
      <vt:lpstr>D.3</vt:lpstr>
      <vt:lpstr>D.4</vt:lpstr>
      <vt:lpstr>D.5</vt:lpstr>
      <vt:lpstr>D.6</vt:lpstr>
      <vt:lpstr>D.7</vt:lpstr>
      <vt:lpstr>D.8</vt:lpstr>
      <vt:lpstr>D.9</vt:lpstr>
      <vt:lpstr>D.10</vt:lpstr>
      <vt:lpstr>D.11</vt:lpstr>
      <vt:lpstr>D.12</vt:lpstr>
      <vt:lpstr>ANEXO 1</vt:lpstr>
      <vt:lpstr>ANEXO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De Jesús Cabello Iturra - Alumno en Práctica</dc:creator>
  <cp:lastModifiedBy>Antonio Martner Sota</cp:lastModifiedBy>
  <dcterms:created xsi:type="dcterms:W3CDTF">2015-02-10T19:06:17Z</dcterms:created>
  <dcterms:modified xsi:type="dcterms:W3CDTF">2015-09-04T13:37:29Z</dcterms:modified>
</cp:coreProperties>
</file>