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doebbel\Documents\GBARD\Publicar Web\"/>
    </mc:Choice>
  </mc:AlternateContent>
  <workbookProtection workbookAlgorithmName="SHA-512" workbookHashValue="OBctCimuuSRKoGvxJz+WkkT8kCXw5ul0XT5ClnwWTtdE6JwCgP1xaYu1b7iiLs9kZhJPisOPpjwfR9utlxIJjg==" workbookSaltValue="rqPHkMvbd7Khit32ZxQkDQ==" workbookSpinCount="100000" lockStructure="1"/>
  <bookViews>
    <workbookView xWindow="240" yWindow="105" windowWidth="20115" windowHeight="7755" tabRatio="734" activeTab="6"/>
  </bookViews>
  <sheets>
    <sheet name="GBARD Consolidado" sheetId="1" r:id="rId1"/>
    <sheet name="GBARD %PIB y Tasa Var Anual" sheetId="9" r:id="rId2"/>
    <sheet name="GBARD x Institución" sheetId="10" r:id="rId3"/>
    <sheet name="GBARD OSE NABS" sheetId="2" r:id="rId4"/>
    <sheet name="NABS 12 y 13" sheetId="13" r:id="rId5"/>
    <sheet name="GBARD Sector Ejecutor" sheetId="3" r:id="rId6"/>
    <sheet name="GBARD Nat.Fondos y Destino - UG" sheetId="4" r:id="rId7"/>
    <sheet name="CORFO y CONICYT" sheetId="15" r:id="rId8"/>
    <sheet name="ITP" sheetId="5" r:id="rId9"/>
    <sheet name="PIB" sheetId="6" state="hidden" r:id="rId10"/>
    <sheet name="Inflactor" sheetId="7" state="hidden" r:id="rId11"/>
  </sheets>
  <calcPr calcId="162913"/>
</workbook>
</file>

<file path=xl/calcChain.xml><?xml version="1.0" encoding="utf-8"?>
<calcChain xmlns="http://schemas.openxmlformats.org/spreadsheetml/2006/main">
  <c r="I5" i="9" l="1"/>
  <c r="R12" i="5" l="1"/>
  <c r="R4" i="5"/>
  <c r="S4" i="5"/>
  <c r="T4" i="5"/>
  <c r="U4" i="5"/>
  <c r="V4" i="5"/>
  <c r="R5" i="5"/>
  <c r="S5" i="5"/>
  <c r="T5" i="5"/>
  <c r="U5" i="5"/>
  <c r="V5" i="5"/>
  <c r="R6" i="5"/>
  <c r="S6" i="5"/>
  <c r="T6" i="5"/>
  <c r="U6" i="5"/>
  <c r="V6" i="5"/>
  <c r="R7" i="5"/>
  <c r="S7" i="5"/>
  <c r="T7" i="5"/>
  <c r="U7" i="5"/>
  <c r="V7" i="5"/>
  <c r="R8" i="5"/>
  <c r="S8" i="5"/>
  <c r="T8" i="5"/>
  <c r="U8" i="5"/>
  <c r="V8" i="5"/>
  <c r="R9" i="5"/>
  <c r="S9" i="5"/>
  <c r="T9" i="5"/>
  <c r="U9" i="5"/>
  <c r="V9" i="5"/>
  <c r="R10" i="5"/>
  <c r="S10" i="5"/>
  <c r="T10" i="5"/>
  <c r="U10" i="5"/>
  <c r="V10" i="5"/>
  <c r="R11" i="5"/>
  <c r="S11" i="5"/>
  <c r="T11" i="5"/>
  <c r="U11" i="5"/>
  <c r="V11" i="5"/>
  <c r="S12" i="5"/>
  <c r="T12" i="5"/>
  <c r="U12" i="5"/>
  <c r="V12" i="5"/>
  <c r="R13" i="5"/>
  <c r="S13" i="5"/>
  <c r="T13" i="5"/>
  <c r="U13" i="5"/>
  <c r="V13" i="5"/>
  <c r="R14" i="5"/>
  <c r="S14" i="5"/>
  <c r="T14" i="5"/>
  <c r="U14" i="5"/>
  <c r="V14" i="5"/>
  <c r="R15" i="5"/>
  <c r="S15" i="5"/>
  <c r="T15" i="5"/>
  <c r="U15" i="5"/>
  <c r="V15" i="5"/>
  <c r="V3" i="5"/>
  <c r="U3" i="5"/>
  <c r="T3" i="5"/>
  <c r="S3" i="5"/>
  <c r="R3" i="5"/>
  <c r="P6" i="4"/>
  <c r="Q6" i="4"/>
  <c r="R6" i="4"/>
  <c r="S6" i="4"/>
  <c r="T6" i="4"/>
  <c r="U6" i="4"/>
  <c r="O6" i="4"/>
  <c r="H21" i="2"/>
  <c r="I21" i="2"/>
  <c r="R16" i="5" l="1"/>
  <c r="U16" i="5"/>
  <c r="V16" i="5"/>
  <c r="S16" i="5"/>
  <c r="T16" i="5"/>
  <c r="K7" i="15" l="1"/>
  <c r="J7" i="15"/>
  <c r="T3" i="15" l="1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E18" i="15"/>
  <c r="E19" i="15" s="1"/>
  <c r="D18" i="15"/>
  <c r="D19" i="15" s="1"/>
  <c r="X16" i="5"/>
  <c r="W16" i="5"/>
  <c r="S22" i="15" l="1"/>
  <c r="S23" i="15" s="1"/>
  <c r="T22" i="15"/>
  <c r="T23" i="15" s="1"/>
  <c r="H18" i="13"/>
  <c r="H17" i="13"/>
  <c r="H16" i="13"/>
  <c r="H15" i="13"/>
  <c r="H14" i="13"/>
  <c r="H13" i="13"/>
  <c r="H12" i="13"/>
  <c r="H9" i="13"/>
  <c r="H8" i="13"/>
  <c r="H7" i="13"/>
  <c r="H6" i="13"/>
  <c r="H5" i="13"/>
  <c r="H4" i="13"/>
  <c r="G18" i="13"/>
  <c r="G17" i="13"/>
  <c r="G16" i="13"/>
  <c r="G15" i="13"/>
  <c r="G14" i="13"/>
  <c r="G13" i="13"/>
  <c r="G12" i="13"/>
  <c r="G5" i="13"/>
  <c r="G6" i="13"/>
  <c r="G7" i="13"/>
  <c r="G8" i="13"/>
  <c r="G9" i="13"/>
  <c r="G4" i="13"/>
  <c r="F4" i="3" l="1"/>
  <c r="F8" i="3"/>
  <c r="F9" i="3"/>
  <c r="F10" i="3"/>
  <c r="E8" i="3"/>
  <c r="E9" i="3"/>
  <c r="E10" i="3"/>
  <c r="E12" i="3"/>
  <c r="E7" i="3"/>
  <c r="E3" i="3"/>
  <c r="E4" i="3"/>
  <c r="E5" i="3"/>
  <c r="D7" i="3"/>
  <c r="C3" i="3"/>
  <c r="B5" i="3"/>
  <c r="B6" i="3"/>
  <c r="B7" i="3"/>
  <c r="B3" i="3"/>
  <c r="P4" i="2"/>
  <c r="O5" i="2"/>
  <c r="P5" i="2"/>
  <c r="S5" i="2"/>
  <c r="P6" i="2"/>
  <c r="S6" i="2"/>
  <c r="O7" i="2"/>
  <c r="P7" i="2"/>
  <c r="P8" i="2"/>
  <c r="P9" i="2"/>
  <c r="P10" i="2"/>
  <c r="Q11" i="2"/>
  <c r="S11" i="2"/>
  <c r="O12" i="2"/>
  <c r="P12" i="2"/>
  <c r="S12" i="2"/>
  <c r="O13" i="2"/>
  <c r="P13" i="2"/>
  <c r="S13" i="2"/>
  <c r="S14" i="2"/>
  <c r="P15" i="2"/>
  <c r="O17" i="2"/>
  <c r="P17" i="2"/>
  <c r="Q17" i="2"/>
  <c r="R17" i="2"/>
  <c r="S17" i="2"/>
  <c r="R18" i="2"/>
  <c r="S18" i="2"/>
  <c r="O19" i="2"/>
  <c r="P19" i="2"/>
  <c r="Q19" i="2"/>
  <c r="R19" i="2"/>
  <c r="S19" i="2"/>
  <c r="R20" i="2"/>
  <c r="S20" i="2"/>
  <c r="N4" i="2"/>
  <c r="N6" i="2"/>
  <c r="N7" i="2"/>
  <c r="N8" i="2"/>
  <c r="N10" i="2"/>
  <c r="N11" i="2"/>
  <c r="N13" i="2"/>
  <c r="N14" i="2"/>
  <c r="N16" i="2"/>
  <c r="N17" i="2"/>
  <c r="N19" i="2"/>
  <c r="M5" i="2"/>
  <c r="M6" i="2"/>
  <c r="M7" i="2"/>
  <c r="M8" i="2"/>
  <c r="M10" i="2"/>
  <c r="M11" i="2"/>
  <c r="M12" i="2"/>
  <c r="M13" i="2"/>
  <c r="M14" i="2"/>
  <c r="M15" i="2"/>
  <c r="M16" i="2"/>
  <c r="M17" i="2"/>
  <c r="M19" i="2"/>
  <c r="M4" i="2"/>
  <c r="D5" i="9" l="1"/>
  <c r="D7" i="9" s="1"/>
  <c r="E5" i="9"/>
  <c r="E7" i="9" s="1"/>
  <c r="F5" i="9"/>
  <c r="G5" i="9"/>
  <c r="G7" i="9" s="1"/>
  <c r="H5" i="9"/>
  <c r="H7" i="9" s="1"/>
  <c r="I7" i="9"/>
  <c r="C5" i="9"/>
  <c r="F7" i="9" l="1"/>
  <c r="D10" i="6" l="1"/>
  <c r="E10" i="6"/>
  <c r="F10" i="6"/>
  <c r="G10" i="6"/>
  <c r="H10" i="6"/>
  <c r="I10" i="6"/>
  <c r="J10" i="6"/>
  <c r="C10" i="6"/>
  <c r="D5" i="7"/>
  <c r="D6" i="7"/>
  <c r="D7" i="7"/>
  <c r="D8" i="7"/>
  <c r="D9" i="7"/>
  <c r="D10" i="7"/>
  <c r="D11" i="7"/>
  <c r="D12" i="7"/>
  <c r="D13" i="7"/>
  <c r="D14" i="7"/>
  <c r="D15" i="7"/>
  <c r="D4" i="7"/>
  <c r="L16" i="5"/>
  <c r="J16" i="5"/>
  <c r="H16" i="5"/>
  <c r="F16" i="5"/>
  <c r="D16" i="5"/>
  <c r="P16" i="5"/>
  <c r="N16" i="5"/>
  <c r="H13" i="3"/>
  <c r="G13" i="3"/>
  <c r="E13" i="3"/>
  <c r="D13" i="3"/>
  <c r="C13" i="3"/>
  <c r="B13" i="3"/>
  <c r="F13" i="3"/>
  <c r="U125" i="1"/>
  <c r="R125" i="1"/>
  <c r="L125" i="1"/>
  <c r="I125" i="1"/>
  <c r="F125" i="1"/>
  <c r="C125" i="1"/>
  <c r="V124" i="1"/>
  <c r="S124" i="1"/>
  <c r="P124" i="1"/>
  <c r="M124" i="1"/>
  <c r="V120" i="1"/>
  <c r="S120" i="1"/>
  <c r="P119" i="1"/>
  <c r="M119" i="1"/>
  <c r="J119" i="1"/>
  <c r="G119" i="1"/>
  <c r="V117" i="1"/>
  <c r="S117" i="1"/>
  <c r="P117" i="1"/>
  <c r="M117" i="1"/>
  <c r="J117" i="1"/>
  <c r="G117" i="1"/>
  <c r="D117" i="1"/>
  <c r="V116" i="1"/>
  <c r="S116" i="1"/>
  <c r="P116" i="1"/>
  <c r="M116" i="1"/>
  <c r="J116" i="1"/>
  <c r="G116" i="1"/>
  <c r="D116" i="1"/>
  <c r="V115" i="1"/>
  <c r="S115" i="1"/>
  <c r="P115" i="1"/>
  <c r="M115" i="1"/>
  <c r="J115" i="1"/>
  <c r="G115" i="1"/>
  <c r="D115" i="1"/>
  <c r="V114" i="1"/>
  <c r="S114" i="1"/>
  <c r="V113" i="1"/>
  <c r="S113" i="1"/>
  <c r="P113" i="1"/>
  <c r="M113" i="1"/>
  <c r="J113" i="1"/>
  <c r="G113" i="1"/>
  <c r="D113" i="1"/>
  <c r="V112" i="1"/>
  <c r="S112" i="1"/>
  <c r="V111" i="1"/>
  <c r="S111" i="1"/>
  <c r="P111" i="1"/>
  <c r="M111" i="1"/>
  <c r="J111" i="1"/>
  <c r="G111" i="1"/>
  <c r="D111" i="1"/>
  <c r="V110" i="1"/>
  <c r="S110" i="1"/>
  <c r="P110" i="1"/>
  <c r="M110" i="1"/>
  <c r="J110" i="1"/>
  <c r="G110" i="1"/>
  <c r="D110" i="1"/>
  <c r="V109" i="1"/>
  <c r="S109" i="1"/>
  <c r="P109" i="1"/>
  <c r="M109" i="1"/>
  <c r="J109" i="1"/>
  <c r="G109" i="1"/>
  <c r="D109" i="1"/>
  <c r="V108" i="1"/>
  <c r="S108" i="1"/>
  <c r="P108" i="1"/>
  <c r="M108" i="1"/>
  <c r="J108" i="1"/>
  <c r="G108" i="1"/>
  <c r="D108" i="1"/>
  <c r="V107" i="1"/>
  <c r="S107" i="1"/>
  <c r="P107" i="1"/>
  <c r="M107" i="1"/>
  <c r="J107" i="1"/>
  <c r="G107" i="1"/>
  <c r="D107" i="1"/>
  <c r="V106" i="1"/>
  <c r="S106" i="1"/>
  <c r="P106" i="1"/>
  <c r="M106" i="1"/>
  <c r="J106" i="1"/>
  <c r="G106" i="1"/>
  <c r="D106" i="1"/>
  <c r="V105" i="1"/>
  <c r="S105" i="1"/>
  <c r="P105" i="1"/>
  <c r="M105" i="1"/>
  <c r="J105" i="1"/>
  <c r="G105" i="1"/>
  <c r="D105" i="1"/>
  <c r="V104" i="1"/>
  <c r="S104" i="1"/>
  <c r="V103" i="1"/>
  <c r="S103" i="1"/>
  <c r="P103" i="1"/>
  <c r="M103" i="1"/>
  <c r="J103" i="1"/>
  <c r="G103" i="1"/>
  <c r="D103" i="1"/>
  <c r="V102" i="1"/>
  <c r="S102" i="1"/>
  <c r="P102" i="1"/>
  <c r="M102" i="1"/>
  <c r="J102" i="1"/>
  <c r="G102" i="1"/>
  <c r="D102" i="1"/>
  <c r="V101" i="1"/>
  <c r="S101" i="1"/>
  <c r="P101" i="1"/>
  <c r="M101" i="1"/>
  <c r="J101" i="1"/>
  <c r="G101" i="1"/>
  <c r="D101" i="1"/>
  <c r="V100" i="1"/>
  <c r="S100" i="1"/>
  <c r="P100" i="1"/>
  <c r="M100" i="1"/>
  <c r="J100" i="1"/>
  <c r="G100" i="1"/>
  <c r="D100" i="1"/>
  <c r="P98" i="1"/>
  <c r="M98" i="1"/>
  <c r="J98" i="1"/>
  <c r="P97" i="1"/>
  <c r="M97" i="1"/>
  <c r="J97" i="1"/>
  <c r="G97" i="1"/>
  <c r="D97" i="1"/>
  <c r="P96" i="1"/>
  <c r="M96" i="1"/>
  <c r="P95" i="1"/>
  <c r="M95" i="1"/>
  <c r="V94" i="1"/>
  <c r="S94" i="1"/>
  <c r="P94" i="1"/>
  <c r="M94" i="1"/>
  <c r="J94" i="1"/>
  <c r="G94" i="1"/>
  <c r="D94" i="1"/>
  <c r="J93" i="1"/>
  <c r="G93" i="1"/>
  <c r="P91" i="1"/>
  <c r="M91" i="1"/>
  <c r="J91" i="1"/>
  <c r="G91" i="1"/>
  <c r="D91" i="1"/>
  <c r="V90" i="1"/>
  <c r="S90" i="1"/>
  <c r="P90" i="1"/>
  <c r="M90" i="1"/>
  <c r="J90" i="1"/>
  <c r="G90" i="1"/>
  <c r="D90" i="1"/>
  <c r="V89" i="1"/>
  <c r="S89" i="1"/>
  <c r="P89" i="1"/>
  <c r="M89" i="1"/>
  <c r="J89" i="1"/>
  <c r="G89" i="1"/>
  <c r="D89" i="1"/>
  <c r="V88" i="1"/>
  <c r="S88" i="1"/>
  <c r="P88" i="1"/>
  <c r="M88" i="1"/>
  <c r="J88" i="1"/>
  <c r="G88" i="1"/>
  <c r="D88" i="1"/>
  <c r="P86" i="1"/>
  <c r="M86" i="1"/>
  <c r="J86" i="1"/>
  <c r="G86" i="1"/>
  <c r="D86" i="1"/>
  <c r="V85" i="1"/>
  <c r="S85" i="1"/>
  <c r="V84" i="1"/>
  <c r="S84" i="1"/>
  <c r="P84" i="1"/>
  <c r="M84" i="1"/>
  <c r="J84" i="1"/>
  <c r="G84" i="1"/>
  <c r="D84" i="1"/>
  <c r="P82" i="1"/>
  <c r="M82" i="1"/>
  <c r="J82" i="1"/>
  <c r="G82" i="1"/>
  <c r="V81" i="1"/>
  <c r="S81" i="1"/>
  <c r="P81" i="1"/>
  <c r="M81" i="1"/>
  <c r="G80" i="1"/>
  <c r="D80" i="1"/>
  <c r="G79" i="1"/>
  <c r="D79" i="1"/>
  <c r="T78" i="1"/>
  <c r="V78" i="1" s="1"/>
  <c r="Q78" i="1"/>
  <c r="S78" i="1" s="1"/>
  <c r="P78" i="1"/>
  <c r="M78" i="1"/>
  <c r="J78" i="1"/>
  <c r="G78" i="1"/>
  <c r="D78" i="1"/>
  <c r="V77" i="1"/>
  <c r="S77" i="1"/>
  <c r="P77" i="1"/>
  <c r="M77" i="1"/>
  <c r="J77" i="1"/>
  <c r="G77" i="1"/>
  <c r="D77" i="1"/>
  <c r="P76" i="1"/>
  <c r="M76" i="1"/>
  <c r="J76" i="1"/>
  <c r="G76" i="1"/>
  <c r="D76" i="1"/>
  <c r="V75" i="1"/>
  <c r="S75" i="1"/>
  <c r="P75" i="1"/>
  <c r="M75" i="1"/>
  <c r="J75" i="1"/>
  <c r="G75" i="1"/>
  <c r="D75" i="1"/>
  <c r="V74" i="1"/>
  <c r="S74" i="1"/>
  <c r="P74" i="1"/>
  <c r="M74" i="1"/>
  <c r="J74" i="1"/>
  <c r="G74" i="1"/>
  <c r="D74" i="1"/>
  <c r="V72" i="1"/>
  <c r="S72" i="1"/>
  <c r="V70" i="1"/>
  <c r="S70" i="1"/>
  <c r="P70" i="1"/>
  <c r="M70" i="1"/>
  <c r="J70" i="1"/>
  <c r="G70" i="1"/>
  <c r="D70" i="1"/>
  <c r="V68" i="1"/>
  <c r="S68" i="1"/>
  <c r="J67" i="1"/>
  <c r="G67" i="1"/>
  <c r="D67" i="1"/>
  <c r="V66" i="1"/>
  <c r="S66" i="1"/>
  <c r="P66" i="1"/>
  <c r="M66" i="1"/>
  <c r="J66" i="1"/>
  <c r="G66" i="1"/>
  <c r="D66" i="1"/>
  <c r="V65" i="1"/>
  <c r="S65" i="1"/>
  <c r="P65" i="1"/>
  <c r="M65" i="1"/>
  <c r="J65" i="1"/>
  <c r="G65" i="1"/>
  <c r="D65" i="1"/>
  <c r="V64" i="1"/>
  <c r="S64" i="1"/>
  <c r="P64" i="1"/>
  <c r="M64" i="1"/>
  <c r="J64" i="1"/>
  <c r="G64" i="1"/>
  <c r="D64" i="1"/>
  <c r="V62" i="1"/>
  <c r="S62" i="1"/>
  <c r="V61" i="1"/>
  <c r="S61" i="1"/>
  <c r="O61" i="1"/>
  <c r="P61" i="1" s="1"/>
  <c r="M61" i="1"/>
  <c r="J61" i="1"/>
  <c r="G61" i="1"/>
  <c r="D61" i="1"/>
  <c r="V60" i="1"/>
  <c r="S60" i="1"/>
  <c r="O60" i="1"/>
  <c r="M60" i="1"/>
  <c r="J60" i="1"/>
  <c r="G60" i="1"/>
  <c r="D60" i="1"/>
  <c r="V58" i="1"/>
  <c r="S58" i="1"/>
  <c r="M56" i="1"/>
  <c r="J56" i="1"/>
  <c r="G56" i="1"/>
  <c r="D56" i="1"/>
  <c r="V55" i="1"/>
  <c r="S55" i="1"/>
  <c r="V53" i="1"/>
  <c r="S53" i="1"/>
  <c r="V52" i="1"/>
  <c r="S52" i="1"/>
  <c r="P52" i="1"/>
  <c r="M52" i="1"/>
  <c r="J52" i="1"/>
  <c r="G52" i="1"/>
  <c r="V51" i="1"/>
  <c r="S51" i="1"/>
  <c r="V50" i="1"/>
  <c r="S50" i="1"/>
  <c r="P50" i="1"/>
  <c r="M50" i="1"/>
  <c r="J50" i="1"/>
  <c r="G50" i="1"/>
  <c r="D50" i="1"/>
  <c r="V49" i="1"/>
  <c r="S49" i="1"/>
  <c r="P49" i="1"/>
  <c r="M49" i="1"/>
  <c r="J49" i="1"/>
  <c r="G49" i="1"/>
  <c r="D49" i="1"/>
  <c r="V48" i="1"/>
  <c r="S48" i="1"/>
  <c r="P48" i="1"/>
  <c r="M48" i="1"/>
  <c r="J48" i="1"/>
  <c r="G48" i="1"/>
  <c r="D48" i="1"/>
  <c r="V47" i="1"/>
  <c r="S47" i="1"/>
  <c r="P47" i="1"/>
  <c r="M47" i="1"/>
  <c r="J47" i="1"/>
  <c r="G47" i="1"/>
  <c r="D47" i="1"/>
  <c r="V46" i="1"/>
  <c r="S46" i="1"/>
  <c r="P46" i="1"/>
  <c r="M46" i="1"/>
  <c r="J46" i="1"/>
  <c r="G46" i="1"/>
  <c r="D46" i="1"/>
  <c r="V45" i="1"/>
  <c r="S45" i="1"/>
  <c r="P45" i="1"/>
  <c r="M45" i="1"/>
  <c r="J45" i="1"/>
  <c r="G45" i="1"/>
  <c r="D45" i="1"/>
  <c r="V44" i="1"/>
  <c r="S44" i="1"/>
  <c r="P44" i="1"/>
  <c r="M44" i="1"/>
  <c r="J44" i="1"/>
  <c r="G44" i="1"/>
  <c r="D44" i="1"/>
  <c r="V43" i="1"/>
  <c r="S43" i="1"/>
  <c r="P43" i="1"/>
  <c r="M43" i="1"/>
  <c r="J43" i="1"/>
  <c r="G43" i="1"/>
  <c r="D43" i="1"/>
  <c r="V42" i="1"/>
  <c r="S42" i="1"/>
  <c r="P42" i="1"/>
  <c r="M42" i="1"/>
  <c r="J42" i="1"/>
  <c r="G42" i="1"/>
  <c r="D42" i="1"/>
  <c r="V41" i="1"/>
  <c r="S41" i="1"/>
  <c r="P41" i="1"/>
  <c r="M41" i="1"/>
  <c r="J41" i="1"/>
  <c r="G41" i="1"/>
  <c r="D41" i="1"/>
  <c r="V40" i="1"/>
  <c r="S40" i="1"/>
  <c r="P40" i="1"/>
  <c r="M40" i="1"/>
  <c r="J40" i="1"/>
  <c r="G40" i="1"/>
  <c r="D40" i="1"/>
  <c r="V39" i="1"/>
  <c r="S39" i="1"/>
  <c r="P39" i="1"/>
  <c r="M39" i="1"/>
  <c r="J39" i="1"/>
  <c r="G39" i="1"/>
  <c r="D39" i="1"/>
  <c r="D38" i="1"/>
  <c r="P37" i="1"/>
  <c r="M37" i="1"/>
  <c r="J37" i="1"/>
  <c r="G37" i="1"/>
  <c r="D37" i="1"/>
  <c r="D36" i="1"/>
  <c r="V34" i="1"/>
  <c r="S34" i="1"/>
  <c r="P34" i="1"/>
  <c r="M34" i="1"/>
  <c r="J34" i="1"/>
  <c r="G34" i="1"/>
  <c r="D34" i="1"/>
  <c r="V32" i="1"/>
  <c r="S32" i="1"/>
  <c r="P32" i="1"/>
  <c r="M32" i="1"/>
  <c r="J32" i="1"/>
  <c r="G32" i="1"/>
  <c r="D32" i="1"/>
  <c r="V31" i="1"/>
  <c r="S31" i="1"/>
  <c r="P31" i="1"/>
  <c r="P30" i="1"/>
  <c r="M30" i="1"/>
  <c r="J30" i="1"/>
  <c r="G30" i="1"/>
  <c r="D30" i="1"/>
  <c r="P29" i="1"/>
  <c r="M29" i="1"/>
  <c r="J29" i="1"/>
  <c r="G29" i="1"/>
  <c r="D29" i="1"/>
  <c r="P28" i="1"/>
  <c r="M28" i="1"/>
  <c r="J28" i="1"/>
  <c r="G28" i="1"/>
  <c r="D28" i="1"/>
  <c r="P27" i="1"/>
  <c r="M27" i="1"/>
  <c r="J27" i="1"/>
  <c r="G27" i="1"/>
  <c r="D27" i="1"/>
  <c r="P25" i="1"/>
  <c r="P24" i="1"/>
  <c r="V23" i="1"/>
  <c r="S23" i="1"/>
  <c r="V22" i="1"/>
  <c r="S22" i="1"/>
  <c r="V20" i="1"/>
  <c r="V19" i="1"/>
  <c r="S19" i="1"/>
  <c r="V18" i="1"/>
  <c r="S18" i="1"/>
  <c r="J18" i="1"/>
  <c r="G18" i="1"/>
  <c r="D18" i="1"/>
  <c r="V17" i="1"/>
  <c r="S17" i="1"/>
  <c r="J17" i="1"/>
  <c r="G17" i="1"/>
  <c r="D17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P12" i="1"/>
  <c r="M12" i="1"/>
  <c r="J12" i="1"/>
  <c r="G12" i="1"/>
  <c r="D12" i="1"/>
  <c r="V11" i="1"/>
  <c r="S11" i="1"/>
  <c r="P11" i="1"/>
  <c r="M11" i="1"/>
  <c r="J11" i="1"/>
  <c r="G11" i="1"/>
  <c r="D11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5" i="1"/>
  <c r="S5" i="1"/>
  <c r="P5" i="1"/>
  <c r="M5" i="1"/>
  <c r="J5" i="1"/>
  <c r="G5" i="1"/>
  <c r="D5" i="1"/>
  <c r="O125" i="1" l="1"/>
  <c r="P60" i="1"/>
  <c r="K8" i="15"/>
  <c r="J8" i="15"/>
</calcChain>
</file>

<file path=xl/sharedStrings.xml><?xml version="1.0" encoding="utf-8"?>
<sst xmlns="http://schemas.openxmlformats.org/spreadsheetml/2006/main" count="1103" uniqueCount="347">
  <si>
    <t>TABLA: PRESUPUESTOS POR INSTITUCIONES (MM$ EN MONEDA CORRIENTE)</t>
  </si>
  <si>
    <t>N°</t>
  </si>
  <si>
    <t>Presupuesto</t>
  </si>
  <si>
    <t>GBARD</t>
  </si>
  <si>
    <t>%</t>
  </si>
  <si>
    <t>MINISTERIO DE RELACIONES EXTERIORES</t>
  </si>
  <si>
    <t>Instituto Antártico Chileno</t>
  </si>
  <si>
    <t>SUBSECRETARÍA DE ECONOMÍA Y EMT</t>
  </si>
  <si>
    <t>Instituto Nacional de Normalización (INN)</t>
  </si>
  <si>
    <t>Agencia Chilena del Espacio</t>
  </si>
  <si>
    <t>-</t>
  </si>
  <si>
    <t xml:space="preserve">Programa Iniciativa Científica Millenium </t>
  </si>
  <si>
    <t>Programa Fondo de Innovación para la Competitividad</t>
  </si>
  <si>
    <t>SUBSECRETARIA DE PESCA Y ACUICULTURA</t>
  </si>
  <si>
    <t>Instituto de Fomento Pesquero (desde Subsec. Economia y EMT)</t>
  </si>
  <si>
    <t>Fondo de Investigación Pesquera (FIP)</t>
  </si>
  <si>
    <t>Fondo de Inv. Pesquera (FIP) (desde Fondo Adm. Pesquero)</t>
  </si>
  <si>
    <t>IFOP (Apoyo Operacional Plataforma Científica)</t>
  </si>
  <si>
    <t>Fondo de Administración Pesquero</t>
  </si>
  <si>
    <t>ByS de Consumo (Barco de Investigación Científica Pesquera)</t>
  </si>
  <si>
    <t>SERVICIO NACIONAL DE PESCA Y ACUICULTURA</t>
  </si>
  <si>
    <t>FIE-Acuícola</t>
  </si>
  <si>
    <t>FIE-Sistema Integrado de Gestión Sanitaria Acuicultura</t>
  </si>
  <si>
    <t>Bienes y Servicios de Consumo</t>
  </si>
  <si>
    <t>Adquisición de Activos No Financieros</t>
  </si>
  <si>
    <t>CORFO</t>
  </si>
  <si>
    <t>Becas</t>
  </si>
  <si>
    <t>Fondo Innovación Tecnológicas Bio-Bio</t>
  </si>
  <si>
    <t>Comité de Desarrollo de la Industria de Energía Solar (CIFES/ Centro de Energías Renovables)</t>
  </si>
  <si>
    <t>Transferencia Tecnológica</t>
  </si>
  <si>
    <t>Fundación Chile</t>
  </si>
  <si>
    <t>INNOVA CHILE</t>
  </si>
  <si>
    <t>CONICYT</t>
  </si>
  <si>
    <t>Convenio Investigación Astronómica - ESO/AUI/NAOJ</t>
  </si>
  <si>
    <t>Otros transferencias CONICYT</t>
  </si>
  <si>
    <t>Convenio GEMINI</t>
  </si>
  <si>
    <t>Becas Nacionales de Postgrado</t>
  </si>
  <si>
    <t>Fondo Publicaciones Científicas</t>
  </si>
  <si>
    <t>Programa de Cooperación Internacional (PCI)</t>
  </si>
  <si>
    <t>Acceso a Información Electrónica para la Ciencia y Tecnologia (BEIC)</t>
  </si>
  <si>
    <t>Becas Chile</t>
  </si>
  <si>
    <t>Programa Inserción de Investigadores (PAI)</t>
  </si>
  <si>
    <t>Apoyo Complementario para Estudiantes de Postgrado</t>
  </si>
  <si>
    <t>Fondo Nacional de Desarrollo Científico y Tecnológico (FONDECYT)</t>
  </si>
  <si>
    <t>Fondo de Fomento al Desarrollo Científico y Tecnológico (FONDEF)</t>
  </si>
  <si>
    <t>Programas Regionales de Investigación Científica y Tecnológica</t>
  </si>
  <si>
    <t>Programa de Investigación Asociativa (PIA)</t>
  </si>
  <si>
    <t xml:space="preserve">Programas Científicos de Nivel Internacional </t>
  </si>
  <si>
    <t>Programa en Minería Virtuosa, Inclusiva y Sostenida</t>
  </si>
  <si>
    <t>FONDEQUIP</t>
  </si>
  <si>
    <t>Pluralismo en el Sistema Informativo Nacional</t>
  </si>
  <si>
    <t xml:space="preserve">SUBSECRETARÍA DE EDUCACIÓN </t>
  </si>
  <si>
    <t>Desarrollo de Capacidades para el Estudio e Investigaciones Pedagógicas (FONIDE)</t>
  </si>
  <si>
    <t>Instituto Astronómico Isaac Newton</t>
  </si>
  <si>
    <t>FORTALECIMIENTO DE LA EDUCACIÓN SUPERIOR PÚBLICA</t>
  </si>
  <si>
    <t>Universidad de Chile</t>
  </si>
  <si>
    <t>EDUCACIÓN SUPERIOR</t>
  </si>
  <si>
    <t>Aporte Artículo 2º DFL (Ed.) Nº 4, de 1981 (DIV. EDUC. SUP.)</t>
  </si>
  <si>
    <t>Aporte Artículo 3º DFL (Ed.) Nº 4, de 1981   (DIV. EDUC. SUP.)</t>
  </si>
  <si>
    <t>Aporte para Fomento de Investigación</t>
  </si>
  <si>
    <t xml:space="preserve">MINISTERIO DE DEFENSA NACIONAL </t>
  </si>
  <si>
    <t xml:space="preserve">Instituto Geográfico Militar </t>
  </si>
  <si>
    <t>Comité Oceanográfico Nacional (SHOA)</t>
  </si>
  <si>
    <t>Servicio Aerofotogramétrico de la FACH</t>
  </si>
  <si>
    <t>Dirección General de Territorio Marítimo</t>
  </si>
  <si>
    <t>MINISTERIO DE OBRAS PUBLICAS</t>
  </si>
  <si>
    <t>Instituto Nacional de Hidráulica</t>
  </si>
  <si>
    <t>MINISTERIO DE AGRICULTURA</t>
  </si>
  <si>
    <t>SAG - Programa Desarrollo Ganadero</t>
  </si>
  <si>
    <t>SUBSECRETARÍA DE AGRICULTURA</t>
  </si>
  <si>
    <t>Programa Apoyo a la Investigación para la Competitividad Agroalimentaria y Forestal</t>
  </si>
  <si>
    <t>Instituto de Investigaciones Agropecuarias (INIA)</t>
  </si>
  <si>
    <t>Fundación para la Innovación Agraria (FIA)</t>
  </si>
  <si>
    <t>Instituto Forestal (INFOR)</t>
  </si>
  <si>
    <t>Fondo para Investigación Ley Bosque Nativo</t>
  </si>
  <si>
    <t>Agencia Chilena para la Inocuidad y Calidad Alimentaria</t>
  </si>
  <si>
    <t>MINISTERIO DE SALUD</t>
  </si>
  <si>
    <t>Fondo Nacional de Investigación y Desarrollo en Salud</t>
  </si>
  <si>
    <t>Instituto de Salud Pública de Chile</t>
  </si>
  <si>
    <t xml:space="preserve">Servicio Salud Concepción (Hospital GG Benavente) </t>
  </si>
  <si>
    <t>MINISTERIO DE MINERIA</t>
  </si>
  <si>
    <t>Servicio Nacional de Geología y Minería (Programa 01)</t>
  </si>
  <si>
    <t>SERNAGEOMIN Red Nac. De Vigilancia Volcánica</t>
  </si>
  <si>
    <t>SERNAGEOMIN Plan Nacional de Geología</t>
  </si>
  <si>
    <t>MINISTERIO DE ENERGIA</t>
  </si>
  <si>
    <t xml:space="preserve">Subsecretaría de Energía </t>
  </si>
  <si>
    <t>Comisión Chilena de Energía Nuclear</t>
  </si>
  <si>
    <t>Proyectos Energías Renovables no Convencionales</t>
  </si>
  <si>
    <t>Aplicación Programa Energización Rural y Social (PERYS)</t>
  </si>
  <si>
    <t>Apoyo al Desarrollo de Energías Renovables no Convencionales</t>
  </si>
  <si>
    <t>Agencia Chilena de Eficiencia Energética</t>
  </si>
  <si>
    <t>Programa Inversión Regional Región I Tarapacá</t>
  </si>
  <si>
    <t>Programa Inversión Regional Región II Antofagasta</t>
  </si>
  <si>
    <t>Programa Inversión Regional Región III Atacama</t>
  </si>
  <si>
    <t>Programa Inversión Regional Región IV Coquimbo</t>
  </si>
  <si>
    <t>Corporación Centro de Estudios Avanzados en Zonas Áridas (CEAZA)</t>
  </si>
  <si>
    <t>Programa Inversión Regional Región V Valparaíso</t>
  </si>
  <si>
    <t>Programa Inversión Regional Región VI O´Higgins</t>
  </si>
  <si>
    <t>Programa Inversión Regional Región VII Maule</t>
  </si>
  <si>
    <t>Programa Inversión Regional Región VIII Bío-Bío</t>
  </si>
  <si>
    <t>Programa Inversión Regional Región IX Araucanía</t>
  </si>
  <si>
    <t>Programa Inversión Regional Región X Los Lagos</t>
  </si>
  <si>
    <t>Programa Inversión Regional Región XI Aysen</t>
  </si>
  <si>
    <t xml:space="preserve">Corporación Centro de Investigación de Ecosistemas de la Patagonia (CIEP) </t>
  </si>
  <si>
    <t>Programa Inversión Regional Región XII Magallanes</t>
  </si>
  <si>
    <t>Fondo de Desarrollo de Magallanes y de la Antártica Chilena</t>
  </si>
  <si>
    <t>Programa Inversión Regional Región Metropolitana de Santiago</t>
  </si>
  <si>
    <t>Programa Inversión Regional Región XIV Los Ríos</t>
  </si>
  <si>
    <t>Programa Inversión Regional Región XV Arica y Parinacota</t>
  </si>
  <si>
    <t>MINISTERIO DEL MEDIO AMBIENTE</t>
  </si>
  <si>
    <t>Fondo de Protección Ambiental</t>
  </si>
  <si>
    <t>FIE-Minero (Subsecretaría del Medio Ambiente)</t>
  </si>
  <si>
    <t>TRANSVERSAL</t>
  </si>
  <si>
    <t>Crédito Tributario para empresas que gastan en I+D</t>
  </si>
  <si>
    <t>PODER JUDICIAL</t>
  </si>
  <si>
    <t>Becas de Postgrado</t>
  </si>
  <si>
    <t>TOTAL</t>
  </si>
  <si>
    <t>Clasificación NABS 2007</t>
  </si>
  <si>
    <t xml:space="preserve">Objetivo Socioeconómico </t>
  </si>
  <si>
    <t xml:space="preserve"> MM$ corrientes</t>
  </si>
  <si>
    <t>Exploración y explotación de la Tierra</t>
  </si>
  <si>
    <t>Medioambiente</t>
  </si>
  <si>
    <t>Exploración y explotación del espacio</t>
  </si>
  <si>
    <t>Transporte, telecomunicaciones y otras infraestructuras</t>
  </si>
  <si>
    <t>Energía</t>
  </si>
  <si>
    <t>Producción y tecnología industrial</t>
  </si>
  <si>
    <t>Sanidad</t>
  </si>
  <si>
    <t>Agricultura</t>
  </si>
  <si>
    <t>Educación</t>
  </si>
  <si>
    <t>Cultura, ocio, religión y medios de comunicación</t>
  </si>
  <si>
    <t>Sistemas políticos y sociales, estructuras y procesos</t>
  </si>
  <si>
    <t>Defensa</t>
  </si>
  <si>
    <t>Otros</t>
  </si>
  <si>
    <t>No Clasificable</t>
  </si>
  <si>
    <t>Sin Clasificar</t>
  </si>
  <si>
    <t>Total</t>
  </si>
  <si>
    <t>Empresas</t>
  </si>
  <si>
    <t>Instituciones Privadas Sin Fines de Lucro (IPSFL)</t>
  </si>
  <si>
    <t>Enseñanza Superior</t>
  </si>
  <si>
    <t>Otro</t>
  </si>
  <si>
    <t>Empresas/Educación Superior</t>
  </si>
  <si>
    <t>Estado/IPSFL/Educación Superior</t>
  </si>
  <si>
    <t>Estado/Educación Superior</t>
  </si>
  <si>
    <t>IPSFL/Educación Superior</t>
  </si>
  <si>
    <t>Sin clasificación</t>
  </si>
  <si>
    <t>GBARD (MM$ corrientes)</t>
  </si>
  <si>
    <t>Total Fondos Públicos Nacionales para I+D (1+2+3+4)</t>
  </si>
  <si>
    <t>Financiamiento Público Nacional de I+D Doméstica</t>
  </si>
  <si>
    <t>Total Financiamiento Público Nacional de I+D doméstica (1+2)</t>
  </si>
  <si>
    <t>Financiamiento Público Nacional de proyectos de I+D doméstica (1)</t>
  </si>
  <si>
    <t xml:space="preserve">Financiamiento Público Nacional de instituciones que ejecutan I+D doméstica (2) como la suma de: </t>
  </si>
  <si>
    <t xml:space="preserve">    - Fondos Institucionales para Universidades (FGU)</t>
  </si>
  <si>
    <t xml:space="preserve">    - Otros Fondos Institucionales</t>
  </si>
  <si>
    <t>No distribuido</t>
  </si>
  <si>
    <t>Financiamiento Público Nacional de I+D en el Exterior</t>
  </si>
  <si>
    <t>Total Financiamiento Público Nacional de I+D en el Exterior (3+4)</t>
  </si>
  <si>
    <t>Financiamiento Público Nacional de proyectos de I+D en el Exterior (3)</t>
  </si>
  <si>
    <t>Financiamiento Público Nacional de I+D ejecutada por Instituciones en el Extranjero (4)</t>
  </si>
  <si>
    <t>MM$ corrientes</t>
  </si>
  <si>
    <t>Instituto Antártico Chileno (INACH)</t>
  </si>
  <si>
    <t>Instituto de Fomento Pesquero (IFOP)</t>
  </si>
  <si>
    <t>Instituto Geográfico Militar (IGM)</t>
  </si>
  <si>
    <t>Serv. Hidrográfico y Oceanográfico de la Armada (SHOA)</t>
  </si>
  <si>
    <t>Servicio Aerofotométrico de la Fuerza Aérea (SAF)</t>
  </si>
  <si>
    <t>Instituto Nacional de Hidráulica (INH)</t>
  </si>
  <si>
    <t>Centro de Información de Recursos Naturales (CIREN)</t>
  </si>
  <si>
    <t>Servicio Nacional de Geología y Minería (SERNAGEOMIN)</t>
  </si>
  <si>
    <t>Comisión Chilena de Energía Nuclear(CCHEN)</t>
  </si>
  <si>
    <t>Instituto de Salud Pública de Chile (ISP)</t>
  </si>
  <si>
    <t>Gasto del PIB a precios corrientes, referencia 2013, información histórica (miles de millones de pesos)</t>
  </si>
  <si>
    <t>Reg</t>
  </si>
  <si>
    <t>Descripción series</t>
  </si>
  <si>
    <t>Demanda Interna </t>
  </si>
  <si>
    <t>Formación bruta de capital fijo</t>
  </si>
  <si>
    <t>Resto demanda interna</t>
  </si>
  <si>
    <t>Exportaciones de bienes y servicios</t>
  </si>
  <si>
    <t>Importaciones de bienes y servicios</t>
  </si>
  <si>
    <t>Inflactor</t>
  </si>
  <si>
    <t>Inflación</t>
  </si>
  <si>
    <t>Diciembre*</t>
  </si>
  <si>
    <t>0,03</t>
  </si>
  <si>
    <t>DIPRES</t>
  </si>
  <si>
    <t>0,026</t>
  </si>
  <si>
    <t>Diciembre</t>
  </si>
  <si>
    <t>        0,0350</t>
  </si>
  <si>
    <t>        0,0440</t>
  </si>
  <si>
    <t>        0,0460</t>
  </si>
  <si>
    <t>        0,0472</t>
  </si>
  <si>
    <t>        0,0179</t>
  </si>
  <si>
    <t>        0,0300</t>
  </si>
  <si>
    <t>0,02973</t>
  </si>
  <si>
    <t>INE IPC</t>
  </si>
  <si>
    <t>-0,0138</t>
  </si>
  <si>
    <t>0,07093</t>
  </si>
  <si>
    <t>0,07823</t>
  </si>
  <si>
    <t>0,02568</t>
  </si>
  <si>
    <t>Mes</t>
  </si>
  <si>
    <t>Año</t>
  </si>
  <si>
    <t>PIB (MMM$)</t>
  </si>
  <si>
    <t>PIB (MM$)</t>
  </si>
  <si>
    <t>Fuente: División de Innovación, MINECON, noviembre de 2018.</t>
  </si>
  <si>
    <t>Fuente: División de Innovación, MINECON, diciembre de 2018.</t>
  </si>
  <si>
    <t>GBARD/PIB</t>
  </si>
  <si>
    <t xml:space="preserve"> MM$ año 2018</t>
  </si>
  <si>
    <t>Avance general del conocimiento: I+D financiada por FGU</t>
  </si>
  <si>
    <t>Progreso general del conocimiento: I+D financiada por otras fuentes</t>
  </si>
  <si>
    <t>MM$ año 2018</t>
  </si>
  <si>
    <t>Administración Pública (Estado)</t>
  </si>
  <si>
    <t>Extranjero</t>
  </si>
  <si>
    <t>Nacional</t>
  </si>
  <si>
    <t>Sin información</t>
  </si>
  <si>
    <t>inflactor</t>
  </si>
  <si>
    <t>MINISTERIO DEL INTERIOR Y SEGURIDAD PÚBLICA</t>
  </si>
  <si>
    <t>Instituto Nacional de Normalización (desde el Programa FIC)</t>
  </si>
  <si>
    <t>Instituto Nacional de Normalización (desde CORFO)</t>
  </si>
  <si>
    <t>Instituto de Fomento Pesquero (desde CORFO)</t>
  </si>
  <si>
    <t>Agencia de Sustentabilidad y Cambio Climático (ex-CNPL)</t>
  </si>
  <si>
    <t>Innovación Empresarial</t>
  </si>
  <si>
    <t>Dirección Meteorológica de Chile - DGAC</t>
  </si>
  <si>
    <t>CIREN (desde CORFO)</t>
  </si>
  <si>
    <t>INFOR (desde CORFO)</t>
  </si>
  <si>
    <t>12. Avance general del conocimiento: I+D financiada por FGU</t>
  </si>
  <si>
    <t>2,27%</t>
  </si>
  <si>
    <t>2,33%</t>
  </si>
  <si>
    <t>1,47%</t>
  </si>
  <si>
    <t>1,39%</t>
  </si>
  <si>
    <t>0,86%</t>
  </si>
  <si>
    <t>1,12%</t>
  </si>
  <si>
    <t>0,29%</t>
  </si>
  <si>
    <t>0,37%</t>
  </si>
  <si>
    <t>1,09%</t>
  </si>
  <si>
    <t>0,90%</t>
  </si>
  <si>
    <t>0,42%</t>
  </si>
  <si>
    <t>0,53%</t>
  </si>
  <si>
    <t>6,40%</t>
  </si>
  <si>
    <t>6,64%</t>
  </si>
  <si>
    <t>13. Progreso general del conocimiento: I+D financiada por otras fuentes</t>
  </si>
  <si>
    <t>20,96%</t>
  </si>
  <si>
    <t>7,81%</t>
  </si>
  <si>
    <t>3,62%</t>
  </si>
  <si>
    <t>2,51%</t>
  </si>
  <si>
    <t>9,51%</t>
  </si>
  <si>
    <t>3,52%</t>
  </si>
  <si>
    <t>No clasificable</t>
  </si>
  <si>
    <t>46,61%</t>
  </si>
  <si>
    <t>49,81%</t>
  </si>
  <si>
    <t>Subtotal</t>
  </si>
  <si>
    <t>% del GBARD</t>
  </si>
  <si>
    <t>1,87%</t>
  </si>
  <si>
    <t>Tasa de Crecimiento</t>
  </si>
  <si>
    <t>MM$ 2018</t>
  </si>
  <si>
    <t>Poder Judicial</t>
  </si>
  <si>
    <t>Min. Interior y SP</t>
  </si>
  <si>
    <t>Min. RR.EE.</t>
  </si>
  <si>
    <t>MINECON</t>
  </si>
  <si>
    <t>MINEDUC</t>
  </si>
  <si>
    <t>Min. Defensa Nac.</t>
  </si>
  <si>
    <t>MOP</t>
  </si>
  <si>
    <t>MINAGRI</t>
  </si>
  <si>
    <t>Min. Minería</t>
  </si>
  <si>
    <t>Min. Energía</t>
  </si>
  <si>
    <t>Min. Medio Ambiente</t>
  </si>
  <si>
    <t>Incentivo Tribut. I+D</t>
  </si>
  <si>
    <t>MINSAL</t>
  </si>
  <si>
    <t>1. Exploración y explotación de la Tierra</t>
  </si>
  <si>
    <t>2. Medioambiente</t>
  </si>
  <si>
    <t>3. Exploración y explotación del espacio</t>
  </si>
  <si>
    <t>4. Transporte, telecomunicaciones y otras infraestructuras</t>
  </si>
  <si>
    <t>5. Energía</t>
  </si>
  <si>
    <t>6. Producción y tecnología industrial</t>
  </si>
  <si>
    <t>7. Sanidad</t>
  </si>
  <si>
    <t>8. Agricultura</t>
  </si>
  <si>
    <t>9. Educación</t>
  </si>
  <si>
    <t>10. Cultura, ocio, religión y medios de comunicación</t>
  </si>
  <si>
    <t>11. Sistemas políticos y sociales, estructuras y procesos</t>
  </si>
  <si>
    <t>14. Defensa</t>
  </si>
  <si>
    <t>- Otros</t>
  </si>
  <si>
    <t>- No Clasificable</t>
  </si>
  <si>
    <t>- Sin Clasificar</t>
  </si>
  <si>
    <t>13.1 I+D en Cs. Naturales</t>
  </si>
  <si>
    <t>12.1 I+D en Cs. Naturales</t>
  </si>
  <si>
    <t>12.2 I+D en Ingeniería</t>
  </si>
  <si>
    <t>12.3 I+D en Cs. Médicas</t>
  </si>
  <si>
    <t>12.4 I+D en Cs. Agrícolas</t>
  </si>
  <si>
    <t>12.5 I+D en Cs. Sociales</t>
  </si>
  <si>
    <t>12.6 I+D en Humanidades</t>
  </si>
  <si>
    <t>13.2 I+D en Ingeniería</t>
  </si>
  <si>
    <t>13.3 I+D en Cs. Médicas</t>
  </si>
  <si>
    <t>13.4 I+D en Cs. Agrícolas</t>
  </si>
  <si>
    <t>13.5 I+D en Cs. Sociales</t>
  </si>
  <si>
    <t>13.6 I+D en Humanidades</t>
  </si>
  <si>
    <t>IFOP</t>
  </si>
  <si>
    <t>INIA</t>
  </si>
  <si>
    <t>SERNAGEOMIN</t>
  </si>
  <si>
    <t>INFOR</t>
  </si>
  <si>
    <t>INH</t>
  </si>
  <si>
    <t>SHOA</t>
  </si>
  <si>
    <t>CChEN</t>
  </si>
  <si>
    <t>INACH</t>
  </si>
  <si>
    <t>IGM</t>
  </si>
  <si>
    <t>ISP</t>
  </si>
  <si>
    <t>INN</t>
  </si>
  <si>
    <t>SAF</t>
  </si>
  <si>
    <t>CIREN</t>
  </si>
  <si>
    <t>Acceso a información Electrónica para C&amp;T</t>
  </si>
  <si>
    <t>Becas Nacionales Postgrado</t>
  </si>
  <si>
    <t>Cooperación Internacional</t>
  </si>
  <si>
    <t>FONDECYT</t>
  </si>
  <si>
    <t>FONDEF</t>
  </si>
  <si>
    <t>Programa Científicos de Nivel Internacional</t>
  </si>
  <si>
    <t>Programa de Inserción de Investigadores</t>
  </si>
  <si>
    <t>Programa de Investigación Asociativa</t>
  </si>
  <si>
    <t>Innovación Empresarial (Innova Chile)</t>
  </si>
  <si>
    <t>Instituto de Fomento Pesquero (CTF)</t>
  </si>
  <si>
    <t>% GBARD</t>
  </si>
  <si>
    <t>CEI 1.0 Implementación Centros de Excelencia Internacional</t>
  </si>
  <si>
    <t>CEI 2.0 Implementación Centros de Excelencia Internacional</t>
  </si>
  <si>
    <t>Centros Tecnológicos para la Innovación</t>
  </si>
  <si>
    <t>Consorcios Tecnológicos para la Innovación</t>
  </si>
  <si>
    <t>Línea 2 - Proyectos de I+D Aplicada</t>
  </si>
  <si>
    <t>Programa Integrado por Especie Seriola y Corvina</t>
  </si>
  <si>
    <t>Programa Mejoramiento Genético para Fruticultura</t>
  </si>
  <si>
    <t>Programas Tecnológicos Estratégicos</t>
  </si>
  <si>
    <t>Consorcios Tecnológicos para la Innovación (Innova Chile)</t>
  </si>
  <si>
    <t>Contratos Tecnológicos (Innova Chile)</t>
  </si>
  <si>
    <t>Capital Humano para la Innovación (Innova Chile)</t>
  </si>
  <si>
    <t>I+D Aplicada en Empresas (Innova Chile)</t>
  </si>
  <si>
    <t>Innovación Empresarial de Alta Tecnología (Innova Chile)</t>
  </si>
  <si>
    <t>Convenio de Transferencia de Fondos (IFOP)</t>
  </si>
  <si>
    <t>Impacto Fiscal Ley I+D</t>
  </si>
  <si>
    <t>L1 - Innovación en Productos y Procesos (Innova Chile)</t>
  </si>
  <si>
    <t>L2 - Validación y Empaquetamiento de Innovaciones (Innova Chile)</t>
  </si>
  <si>
    <t>Portafolio de I+D+i Empresarial (Innova Chile)</t>
  </si>
  <si>
    <t>L3 - Contratos Tecnológicos para la Innovación* (Innova Chile)</t>
  </si>
  <si>
    <t>SERNAGEOMIN Programa Seguridad Minera</t>
  </si>
  <si>
    <t>Asignaciones presupuestarias de CONICYT</t>
  </si>
  <si>
    <t>Asignaciones Presupuestarias de CORFO</t>
  </si>
  <si>
    <t>Ley de Incentivo Tributario a la I+D</t>
  </si>
  <si>
    <t>Instrumentos y Programas de CORFO</t>
  </si>
  <si>
    <t>GBARD según institución</t>
  </si>
  <si>
    <t>GBARD: Estadísiticas principales</t>
  </si>
  <si>
    <t>GBARD según objetivo socioeconómico</t>
  </si>
  <si>
    <t>GBARD según sector ejecutor</t>
  </si>
  <si>
    <t>GBARD según naturaleza de los fondos y destino geográfico</t>
  </si>
  <si>
    <t>GBARD según ubicación geográfica</t>
  </si>
  <si>
    <t>GBARD según Instituto Tecnológico Público (ITP)</t>
  </si>
  <si>
    <t>GBARD (MM$ 2018)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</si>
</sst>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$&quot;* #,##0_ ;_ &quot;$&quot;* \-#,##0_ ;_ &quot;$&quot;* &quot;-&quot;_ ;_ @_ "/>
    <numFmt numFmtId="164" formatCode="_-* #,##0_-;\-* #,##0_-;_-* &quot;-&quot;_-;_-@_-"/>
    <numFmt numFmtId="165" formatCode="0.0%"/>
    <numFmt numFmtId="166" formatCode="#,##0.000"/>
    <numFmt numFmtId="167" formatCode="0.0000"/>
    <numFmt numFmtId="168" formatCode="0.00000"/>
    <numFmt numFmtId="169" formatCode="0.000"/>
    <numFmt numFmtId="170" formatCode="0.000000%"/>
    <numFmt numFmtId="171" formatCode="yyyy"/>
    <numFmt numFmtId="172" formatCode="#,##0.0000"/>
    <numFmt numFmtId="173" formatCode="0.000%"/>
    <numFmt numFmtId="174" formatCode="#,##0.0"/>
    <numFmt numFmtId="175" formatCode="0.0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FFFF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rgb="FF00000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hair">
        <color rgb="FF000000"/>
      </top>
      <bottom/>
      <diagonal/>
    </border>
    <border>
      <left style="thin">
        <color rgb="FFFFFFFF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9" fontId="18" fillId="0" borderId="0" applyFont="0" applyFill="0" applyBorder="0" applyAlignment="0" applyProtection="0"/>
    <xf numFmtId="0" fontId="13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556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0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0" fontId="0" fillId="2" borderId="20" xfId="0" applyNumberFormat="1" applyFont="1" applyFill="1" applyBorder="1" applyAlignment="1">
      <alignment vertical="center"/>
    </xf>
    <xf numFmtId="10" fontId="0" fillId="2" borderId="21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 wrapText="1"/>
    </xf>
    <xf numFmtId="3" fontId="0" fillId="2" borderId="19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0" fontId="0" fillId="2" borderId="22" xfId="0" applyNumberFormat="1" applyFont="1" applyFill="1" applyBorder="1" applyAlignment="1">
      <alignment horizontal="center" vertical="center"/>
    </xf>
    <xf numFmtId="3" fontId="0" fillId="4" borderId="0" xfId="0" applyNumberFormat="1" applyFont="1" applyFill="1" applyBorder="1" applyAlignment="1">
      <alignment horizontal="center" vertical="center"/>
    </xf>
    <xf numFmtId="10" fontId="0" fillId="4" borderId="22" xfId="0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0" fontId="0" fillId="4" borderId="23" xfId="0" applyNumberFormat="1" applyFont="1" applyFill="1" applyBorder="1" applyAlignment="1">
      <alignment horizontal="center" vertical="center"/>
    </xf>
    <xf numFmtId="3" fontId="0" fillId="3" borderId="19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10" fontId="0" fillId="3" borderId="23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vertical="center" wrapText="1"/>
    </xf>
    <xf numFmtId="9" fontId="0" fillId="3" borderId="22" xfId="0" applyNumberFormat="1" applyFont="1" applyFill="1" applyBorder="1" applyAlignment="1">
      <alignment horizontal="center" vertical="center"/>
    </xf>
    <xf numFmtId="9" fontId="0" fillId="3" borderId="23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left" vertical="center" wrapText="1"/>
    </xf>
    <xf numFmtId="3" fontId="0" fillId="5" borderId="0" xfId="0" applyNumberFormat="1" applyFont="1" applyFill="1" applyBorder="1" applyAlignment="1">
      <alignment horizontal="center" vertical="center"/>
    </xf>
    <xf numFmtId="10" fontId="0" fillId="5" borderId="22" xfId="0" applyNumberFormat="1" applyFont="1" applyFill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10" fontId="0" fillId="2" borderId="23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9" fontId="0" fillId="2" borderId="22" xfId="0" applyNumberFormat="1" applyFont="1" applyFill="1" applyBorder="1" applyAlignment="1">
      <alignment horizontal="center" vertical="center"/>
    </xf>
    <xf numFmtId="9" fontId="0" fillId="2" borderId="2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0" fillId="3" borderId="22" xfId="0" applyFont="1" applyFill="1" applyBorder="1" applyAlignment="1">
      <alignment horizontal="center" vertical="center"/>
    </xf>
    <xf numFmtId="9" fontId="0" fillId="5" borderId="22" xfId="0" applyNumberFormat="1" applyFont="1" applyFill="1" applyBorder="1" applyAlignment="1">
      <alignment horizontal="center" vertical="center"/>
    </xf>
    <xf numFmtId="165" fontId="0" fillId="5" borderId="22" xfId="0" applyNumberFormat="1" applyFont="1" applyFill="1" applyBorder="1" applyAlignment="1">
      <alignment horizontal="center" vertical="center"/>
    </xf>
    <xf numFmtId="165" fontId="0" fillId="3" borderId="23" xfId="0" applyNumberFormat="1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165" fontId="0" fillId="4" borderId="22" xfId="0" applyNumberFormat="1" applyFont="1" applyFill="1" applyBorder="1" applyAlignment="1">
      <alignment horizontal="center" vertical="center"/>
    </xf>
    <xf numFmtId="165" fontId="0" fillId="2" borderId="23" xfId="0" applyNumberFormat="1" applyFont="1" applyFill="1" applyBorder="1" applyAlignment="1">
      <alignment horizontal="center" vertical="center"/>
    </xf>
    <xf numFmtId="9" fontId="0" fillId="4" borderId="22" xfId="0" applyNumberFormat="1" applyFont="1" applyFill="1" applyBorder="1" applyAlignment="1">
      <alignment horizontal="center" vertical="center"/>
    </xf>
    <xf numFmtId="165" fontId="0" fillId="5" borderId="23" xfId="0" applyNumberFormat="1" applyFont="1" applyFill="1" applyBorder="1" applyAlignment="1">
      <alignment horizontal="center" vertical="center"/>
    </xf>
    <xf numFmtId="10" fontId="0" fillId="5" borderId="23" xfId="0" applyNumberFormat="1" applyFont="1" applyFill="1" applyBorder="1" applyAlignment="1">
      <alignment horizontal="center" vertical="center"/>
    </xf>
    <xf numFmtId="165" fontId="0" fillId="4" borderId="23" xfId="0" applyNumberFormat="1" applyFont="1" applyFill="1" applyBorder="1" applyAlignment="1">
      <alignment horizontal="center" vertical="center"/>
    </xf>
    <xf numFmtId="9" fontId="0" fillId="5" borderId="23" xfId="0" applyNumberFormat="1" applyFont="1" applyFill="1" applyBorder="1" applyAlignment="1">
      <alignment horizontal="center" vertical="center"/>
    </xf>
    <xf numFmtId="9" fontId="0" fillId="4" borderId="2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vertical="center"/>
    </xf>
    <xf numFmtId="0" fontId="0" fillId="6" borderId="18" xfId="0" applyFont="1" applyFill="1" applyBorder="1" applyAlignment="1">
      <alignment vertical="center" wrapText="1"/>
    </xf>
    <xf numFmtId="3" fontId="0" fillId="6" borderId="19" xfId="0" applyNumberFormat="1" applyFont="1" applyFill="1" applyBorder="1" applyAlignment="1">
      <alignment horizontal="center" vertical="center"/>
    </xf>
    <xf numFmtId="3" fontId="0" fillId="6" borderId="0" xfId="0" applyNumberFormat="1" applyFont="1" applyFill="1" applyBorder="1" applyAlignment="1">
      <alignment horizontal="center" vertical="center"/>
    </xf>
    <xf numFmtId="10" fontId="0" fillId="6" borderId="22" xfId="0" applyNumberFormat="1" applyFont="1" applyFill="1" applyBorder="1" applyAlignment="1">
      <alignment horizontal="center" vertical="center"/>
    </xf>
    <xf numFmtId="10" fontId="0" fillId="6" borderId="23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0" fillId="7" borderId="18" xfId="0" applyFont="1" applyFill="1" applyBorder="1" applyAlignment="1">
      <alignment vertical="center" wrapText="1"/>
    </xf>
    <xf numFmtId="3" fontId="0" fillId="7" borderId="19" xfId="0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0" fontId="0" fillId="7" borderId="22" xfId="0" applyNumberFormat="1" applyFont="1" applyFill="1" applyBorder="1" applyAlignment="1">
      <alignment horizontal="center" vertical="center"/>
    </xf>
    <xf numFmtId="10" fontId="0" fillId="7" borderId="23" xfId="0" applyNumberFormat="1" applyFont="1" applyFill="1" applyBorder="1" applyAlignment="1">
      <alignment horizontal="center" vertical="center"/>
    </xf>
    <xf numFmtId="9" fontId="0" fillId="7" borderId="22" xfId="0" applyNumberFormat="1" applyFont="1" applyFill="1" applyBorder="1" applyAlignment="1">
      <alignment horizontal="center" vertical="center"/>
    </xf>
    <xf numFmtId="9" fontId="0" fillId="7" borderId="23" xfId="0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/>
    </xf>
    <xf numFmtId="9" fontId="0" fillId="6" borderId="22" xfId="0" applyNumberFormat="1" applyFont="1" applyFill="1" applyBorder="1" applyAlignment="1">
      <alignment horizontal="center" vertical="center"/>
    </xf>
    <xf numFmtId="9" fontId="0" fillId="6" borderId="23" xfId="0" applyNumberFormat="1" applyFont="1" applyFill="1" applyBorder="1" applyAlignment="1">
      <alignment horizontal="center" vertical="center"/>
    </xf>
    <xf numFmtId="166" fontId="0" fillId="0" borderId="0" xfId="0" applyNumberFormat="1" applyFont="1" applyAlignment="1"/>
    <xf numFmtId="0" fontId="0" fillId="6" borderId="22" xfId="0" applyFont="1" applyFill="1" applyBorder="1" applyAlignment="1">
      <alignment horizontal="center" vertical="center"/>
    </xf>
    <xf numFmtId="165" fontId="0" fillId="7" borderId="23" xfId="0" applyNumberFormat="1" applyFont="1" applyFill="1" applyBorder="1" applyAlignment="1">
      <alignment horizontal="center" vertical="center"/>
    </xf>
    <xf numFmtId="165" fontId="0" fillId="7" borderId="22" xfId="0" applyNumberFormat="1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10" fontId="3" fillId="2" borderId="27" xfId="0" applyNumberFormat="1" applyFont="1" applyFill="1" applyBorder="1" applyAlignment="1">
      <alignment horizontal="center" vertical="center"/>
    </xf>
    <xf numFmtId="10" fontId="3" fillId="2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0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3" fontId="11" fillId="2" borderId="37" xfId="0" applyNumberFormat="1" applyFont="1" applyFill="1" applyBorder="1" applyAlignment="1">
      <alignment horizontal="right" vertical="center"/>
    </xf>
    <xf numFmtId="3" fontId="11" fillId="2" borderId="40" xfId="0" applyNumberFormat="1" applyFont="1" applyFill="1" applyBorder="1" applyAlignment="1">
      <alignment horizontal="right" vertical="center"/>
    </xf>
    <xf numFmtId="3" fontId="11" fillId="2" borderId="43" xfId="0" applyNumberFormat="1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vertical="center"/>
    </xf>
    <xf numFmtId="3" fontId="12" fillId="2" borderId="48" xfId="0" applyNumberFormat="1" applyFont="1" applyFill="1" applyBorder="1" applyAlignment="1">
      <alignment horizontal="right" vertical="center"/>
    </xf>
    <xf numFmtId="3" fontId="11" fillId="2" borderId="48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right" vertical="center"/>
    </xf>
    <xf numFmtId="0" fontId="11" fillId="2" borderId="5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0" fillId="0" borderId="0" xfId="0" applyFont="1" applyBorder="1" applyAlignment="1"/>
    <xf numFmtId="0" fontId="4" fillId="0" borderId="0" xfId="0" applyFont="1" applyBorder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0" fontId="8" fillId="0" borderId="0" xfId="0" applyNumberFormat="1" applyFont="1" applyAlignment="1">
      <alignment vertical="center"/>
    </xf>
    <xf numFmtId="0" fontId="2" fillId="0" borderId="0" xfId="1" applyFont="1"/>
    <xf numFmtId="0" fontId="1" fillId="0" borderId="0" xfId="1"/>
    <xf numFmtId="0" fontId="12" fillId="0" borderId="83" xfId="0" applyFont="1" applyBorder="1"/>
    <xf numFmtId="0" fontId="12" fillId="0" borderId="83" xfId="0" applyFont="1" applyBorder="1" applyAlignment="1">
      <alignment horizontal="right" vertical="center"/>
    </xf>
    <xf numFmtId="172" fontId="12" fillId="0" borderId="83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right"/>
    </xf>
    <xf numFmtId="0" fontId="0" fillId="0" borderId="83" xfId="0" applyBorder="1"/>
    <xf numFmtId="167" fontId="0" fillId="0" borderId="83" xfId="0" applyNumberFormat="1" applyBorder="1"/>
    <xf numFmtId="0" fontId="6" fillId="0" borderId="83" xfId="0" applyFont="1" applyBorder="1" applyAlignment="1">
      <alignment horizont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2" fillId="0" borderId="84" xfId="0" applyFont="1" applyFill="1" applyBorder="1"/>
    <xf numFmtId="0" fontId="12" fillId="0" borderId="30" xfId="0" applyFont="1" applyFill="1" applyBorder="1"/>
    <xf numFmtId="171" fontId="15" fillId="0" borderId="53" xfId="1" applyNumberFormat="1" applyFont="1" applyFill="1" applyBorder="1" applyAlignment="1">
      <alignment horizontal="center" vertical="center" wrapText="1"/>
    </xf>
    <xf numFmtId="0" fontId="15" fillId="0" borderId="53" xfId="1" applyFont="1" applyFill="1" applyBorder="1" applyAlignment="1">
      <alignment horizontal="center" vertical="center" wrapText="1"/>
    </xf>
    <xf numFmtId="3" fontId="15" fillId="0" borderId="53" xfId="1" applyNumberFormat="1" applyFont="1" applyFill="1" applyBorder="1" applyAlignment="1">
      <alignment vertical="center" wrapText="1"/>
    </xf>
    <xf numFmtId="0" fontId="15" fillId="0" borderId="29" xfId="1" applyFont="1" applyFill="1" applyBorder="1" applyAlignment="1">
      <alignment horizontal="center" vertical="center" wrapText="1"/>
    </xf>
    <xf numFmtId="3" fontId="15" fillId="0" borderId="12" xfId="1" applyNumberFormat="1" applyFont="1" applyFill="1" applyBorder="1" applyAlignment="1">
      <alignment vertical="center" wrapText="1"/>
    </xf>
    <xf numFmtId="3" fontId="15" fillId="0" borderId="29" xfId="1" applyNumberFormat="1" applyFont="1" applyFill="1" applyBorder="1" applyAlignment="1">
      <alignment vertical="center" wrapText="1"/>
    </xf>
    <xf numFmtId="3" fontId="15" fillId="0" borderId="11" xfId="1" applyNumberFormat="1" applyFont="1" applyFill="1" applyBorder="1" applyAlignment="1">
      <alignment vertical="center" wrapText="1"/>
    </xf>
    <xf numFmtId="3" fontId="15" fillId="0" borderId="83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11" fillId="2" borderId="65" xfId="0" applyNumberFormat="1" applyFont="1" applyFill="1" applyBorder="1" applyAlignment="1">
      <alignment horizontal="right" vertical="center"/>
    </xf>
    <xf numFmtId="3" fontId="11" fillId="2" borderId="68" xfId="0" applyNumberFormat="1" applyFont="1" applyFill="1" applyBorder="1" applyAlignment="1">
      <alignment horizontal="right" vertical="center"/>
    </xf>
    <xf numFmtId="3" fontId="11" fillId="2" borderId="85" xfId="0" applyNumberFormat="1" applyFont="1" applyFill="1" applyBorder="1" applyAlignment="1">
      <alignment horizontal="right" vertical="center"/>
    </xf>
    <xf numFmtId="3" fontId="11" fillId="2" borderId="77" xfId="0" applyNumberFormat="1" applyFont="1" applyFill="1" applyBorder="1" applyAlignment="1">
      <alignment horizontal="right" vertical="center"/>
    </xf>
    <xf numFmtId="3" fontId="11" fillId="2" borderId="86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right" vertical="center"/>
    </xf>
    <xf numFmtId="3" fontId="11" fillId="2" borderId="66" xfId="0" applyNumberFormat="1" applyFont="1" applyFill="1" applyBorder="1" applyAlignment="1">
      <alignment horizontal="right" vertical="center"/>
    </xf>
    <xf numFmtId="3" fontId="11" fillId="2" borderId="17" xfId="0" applyNumberFormat="1" applyFont="1" applyFill="1" applyBorder="1" applyAlignment="1">
      <alignment horizontal="right" vertical="center"/>
    </xf>
    <xf numFmtId="3" fontId="11" fillId="2" borderId="69" xfId="0" applyNumberFormat="1" applyFont="1" applyFill="1" applyBorder="1" applyAlignment="1">
      <alignment horizontal="right" vertical="center"/>
    </xf>
    <xf numFmtId="3" fontId="11" fillId="2" borderId="89" xfId="0" applyNumberFormat="1" applyFont="1" applyFill="1" applyBorder="1" applyAlignment="1">
      <alignment horizontal="right" vertical="center"/>
    </xf>
    <xf numFmtId="3" fontId="11" fillId="2" borderId="90" xfId="0" applyNumberFormat="1" applyFont="1" applyFill="1" applyBorder="1" applyAlignment="1">
      <alignment horizontal="right" vertical="center"/>
    </xf>
    <xf numFmtId="3" fontId="11" fillId="2" borderId="76" xfId="0" applyNumberFormat="1" applyFont="1" applyFill="1" applyBorder="1" applyAlignment="1">
      <alignment horizontal="right" vertical="center"/>
    </xf>
    <xf numFmtId="3" fontId="11" fillId="2" borderId="78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horizontal="right" vertical="center"/>
    </xf>
    <xf numFmtId="3" fontId="7" fillId="2" borderId="24" xfId="0" applyNumberFormat="1" applyFont="1" applyFill="1" applyBorder="1" applyAlignment="1">
      <alignment horizontal="right" vertical="center"/>
    </xf>
    <xf numFmtId="3" fontId="7" fillId="2" borderId="70" xfId="0" applyNumberFormat="1" applyFont="1" applyFill="1" applyBorder="1" applyAlignment="1">
      <alignment horizontal="right" vertical="center"/>
    </xf>
    <xf numFmtId="3" fontId="7" fillId="2" borderId="72" xfId="0" applyNumberFormat="1" applyFont="1" applyFill="1" applyBorder="1" applyAlignment="1">
      <alignment horizontal="right" vertical="center"/>
    </xf>
    <xf numFmtId="0" fontId="12" fillId="0" borderId="17" xfId="0" applyFont="1" applyFill="1" applyBorder="1"/>
    <xf numFmtId="0" fontId="12" fillId="0" borderId="24" xfId="0" applyFont="1" applyFill="1" applyBorder="1"/>
    <xf numFmtId="0" fontId="7" fillId="0" borderId="3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5" fontId="11" fillId="0" borderId="41" xfId="0" applyNumberFormat="1" applyFont="1" applyFill="1" applyBorder="1" applyAlignment="1">
      <alignment horizontal="center" vertical="center"/>
    </xf>
    <xf numFmtId="10" fontId="11" fillId="0" borderId="42" xfId="0" applyNumberFormat="1" applyFont="1" applyFill="1" applyBorder="1" applyAlignment="1">
      <alignment horizontal="center" vertical="center"/>
    </xf>
    <xf numFmtId="10" fontId="11" fillId="0" borderId="43" xfId="0" applyNumberFormat="1" applyFont="1" applyFill="1" applyBorder="1" applyAlignment="1">
      <alignment horizontal="center" vertical="center"/>
    </xf>
    <xf numFmtId="10" fontId="11" fillId="0" borderId="44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10" fontId="11" fillId="0" borderId="47" xfId="0" applyNumberFormat="1" applyFont="1" applyFill="1" applyBorder="1" applyAlignment="1">
      <alignment horizontal="center" vertical="center"/>
    </xf>
    <xf numFmtId="10" fontId="11" fillId="0" borderId="48" xfId="0" applyNumberFormat="1" applyFont="1" applyFill="1" applyBorder="1" applyAlignment="1">
      <alignment horizontal="center" vertical="center"/>
    </xf>
    <xf numFmtId="10" fontId="11" fillId="0" borderId="49" xfId="0" applyNumberFormat="1" applyFont="1" applyFill="1" applyBorder="1" applyAlignment="1">
      <alignment horizontal="center" vertical="center"/>
    </xf>
    <xf numFmtId="9" fontId="11" fillId="0" borderId="50" xfId="0" applyNumberFormat="1" applyFont="1" applyFill="1" applyBorder="1" applyAlignment="1">
      <alignment horizontal="center" vertical="center"/>
    </xf>
    <xf numFmtId="9" fontId="11" fillId="0" borderId="51" xfId="0" applyNumberFormat="1" applyFont="1" applyFill="1" applyBorder="1" applyAlignment="1">
      <alignment horizontal="center" vertical="center"/>
    </xf>
    <xf numFmtId="10" fontId="11" fillId="0" borderId="51" xfId="0" applyNumberFormat="1" applyFont="1" applyFill="1" applyBorder="1" applyAlignment="1">
      <alignment horizontal="center" vertical="center"/>
    </xf>
    <xf numFmtId="10" fontId="11" fillId="0" borderId="52" xfId="0" applyNumberFormat="1" applyFont="1" applyFill="1" applyBorder="1" applyAlignment="1">
      <alignment horizontal="center" vertical="center"/>
    </xf>
    <xf numFmtId="9" fontId="11" fillId="0" borderId="57" xfId="0" applyNumberFormat="1" applyFont="1" applyFill="1" applyBorder="1" applyAlignment="1">
      <alignment horizontal="center" vertical="center"/>
    </xf>
    <xf numFmtId="9" fontId="11" fillId="0" borderId="58" xfId="0" applyNumberFormat="1" applyFont="1" applyFill="1" applyBorder="1" applyAlignment="1">
      <alignment horizontal="center" vertical="center"/>
    </xf>
    <xf numFmtId="10" fontId="11" fillId="0" borderId="58" xfId="0" applyNumberFormat="1" applyFont="1" applyFill="1" applyBorder="1" applyAlignment="1">
      <alignment horizontal="center" vertical="center"/>
    </xf>
    <xf numFmtId="9" fontId="11" fillId="0" borderId="59" xfId="0" applyNumberFormat="1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9" fontId="7" fillId="0" borderId="54" xfId="0" applyNumberFormat="1" applyFont="1" applyFill="1" applyBorder="1" applyAlignment="1">
      <alignment horizontal="center" vertical="center"/>
    </xf>
    <xf numFmtId="9" fontId="7" fillId="0" borderId="55" xfId="0" applyNumberFormat="1" applyFont="1" applyFill="1" applyBorder="1" applyAlignment="1">
      <alignment horizontal="center" vertical="center"/>
    </xf>
    <xf numFmtId="9" fontId="7" fillId="0" borderId="56" xfId="0" applyNumberFormat="1" applyFont="1" applyFill="1" applyBorder="1" applyAlignment="1">
      <alignment horizontal="center" vertical="center"/>
    </xf>
    <xf numFmtId="9" fontId="12" fillId="0" borderId="82" xfId="0" applyNumberFormat="1" applyFont="1" applyBorder="1" applyAlignment="1">
      <alignment horizontal="center" vertical="center"/>
    </xf>
    <xf numFmtId="165" fontId="12" fillId="0" borderId="69" xfId="0" applyNumberFormat="1" applyFont="1" applyBorder="1" applyAlignment="1">
      <alignment horizontal="center" vertical="center"/>
    </xf>
    <xf numFmtId="3" fontId="11" fillId="2" borderId="97" xfId="0" applyNumberFormat="1" applyFont="1" applyFill="1" applyBorder="1" applyAlignment="1">
      <alignment horizontal="right" vertical="center"/>
    </xf>
    <xf numFmtId="3" fontId="11" fillId="2" borderId="98" xfId="0" applyNumberFormat="1" applyFont="1" applyFill="1" applyBorder="1" applyAlignment="1">
      <alignment horizontal="right" vertical="center"/>
    </xf>
    <xf numFmtId="3" fontId="11" fillId="2" borderId="99" xfId="0" applyNumberFormat="1" applyFont="1" applyFill="1" applyBorder="1" applyAlignment="1">
      <alignment horizontal="right" vertical="center"/>
    </xf>
    <xf numFmtId="3" fontId="11" fillId="2" borderId="100" xfId="0" applyNumberFormat="1" applyFont="1" applyFill="1" applyBorder="1" applyAlignment="1">
      <alignment horizontal="right" vertical="center"/>
    </xf>
    <xf numFmtId="3" fontId="11" fillId="2" borderId="101" xfId="0" applyNumberFormat="1" applyFont="1" applyFill="1" applyBorder="1" applyAlignment="1">
      <alignment horizontal="right" vertical="center"/>
    </xf>
    <xf numFmtId="3" fontId="11" fillId="2" borderId="102" xfId="0" applyNumberFormat="1" applyFont="1" applyFill="1" applyBorder="1" applyAlignment="1">
      <alignment horizontal="right" vertical="center"/>
    </xf>
    <xf numFmtId="3" fontId="12" fillId="2" borderId="103" xfId="0" applyNumberFormat="1" applyFont="1" applyFill="1" applyBorder="1" applyAlignment="1">
      <alignment horizontal="right" vertical="center"/>
    </xf>
    <xf numFmtId="3" fontId="11" fillId="2" borderId="104" xfId="0" applyNumberFormat="1" applyFont="1" applyFill="1" applyBorder="1" applyAlignment="1">
      <alignment horizontal="right" vertical="center"/>
    </xf>
    <xf numFmtId="3" fontId="11" fillId="2" borderId="105" xfId="0" applyNumberFormat="1" applyFont="1" applyFill="1" applyBorder="1" applyAlignment="1">
      <alignment horizontal="right" vertical="center"/>
    </xf>
    <xf numFmtId="3" fontId="11" fillId="2" borderId="106" xfId="0" applyNumberFormat="1" applyFont="1" applyFill="1" applyBorder="1" applyAlignment="1">
      <alignment horizontal="right" vertical="center"/>
    </xf>
    <xf numFmtId="3" fontId="12" fillId="2" borderId="105" xfId="0" applyNumberFormat="1" applyFont="1" applyFill="1" applyBorder="1" applyAlignment="1">
      <alignment horizontal="right" vertical="center"/>
    </xf>
    <xf numFmtId="3" fontId="7" fillId="2" borderId="107" xfId="0" applyNumberFormat="1" applyFont="1" applyFill="1" applyBorder="1" applyAlignment="1">
      <alignment horizontal="right" vertical="center"/>
    </xf>
    <xf numFmtId="3" fontId="7" fillId="2" borderId="108" xfId="0" applyNumberFormat="1" applyFont="1" applyFill="1" applyBorder="1" applyAlignment="1">
      <alignment horizontal="right" vertical="center"/>
    </xf>
    <xf numFmtId="3" fontId="7" fillId="2" borderId="109" xfId="0" applyNumberFormat="1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vertical="center"/>
    </xf>
    <xf numFmtId="0" fontId="12" fillId="2" borderId="84" xfId="0" applyFont="1" applyFill="1" applyBorder="1" applyAlignment="1">
      <alignment vertical="center"/>
    </xf>
    <xf numFmtId="0" fontId="12" fillId="2" borderId="111" xfId="0" applyFont="1" applyFill="1" applyBorder="1" applyAlignment="1">
      <alignment vertical="center"/>
    </xf>
    <xf numFmtId="0" fontId="7" fillId="2" borderId="9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84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175" fontId="12" fillId="0" borderId="79" xfId="0" applyNumberFormat="1" applyFont="1" applyBorder="1" applyAlignment="1">
      <alignment vertical="center"/>
    </xf>
    <xf numFmtId="165" fontId="12" fillId="0" borderId="80" xfId="0" applyNumberFormat="1" applyFont="1" applyBorder="1" applyAlignment="1">
      <alignment horizontal="center" vertical="center"/>
    </xf>
    <xf numFmtId="174" fontId="12" fillId="0" borderId="80" xfId="0" applyNumberFormat="1" applyFont="1" applyBorder="1" applyAlignment="1">
      <alignment vertical="center"/>
    </xf>
    <xf numFmtId="165" fontId="12" fillId="0" borderId="81" xfId="0" applyNumberFormat="1" applyFont="1" applyBorder="1" applyAlignment="1">
      <alignment horizontal="center" vertical="center"/>
    </xf>
    <xf numFmtId="0" fontId="12" fillId="0" borderId="83" xfId="0" applyFont="1" applyBorder="1" applyAlignment="1">
      <alignment vertical="center"/>
    </xf>
    <xf numFmtId="3" fontId="12" fillId="0" borderId="74" xfId="0" applyNumberFormat="1" applyFont="1" applyBorder="1" applyAlignment="1">
      <alignment vertical="center"/>
    </xf>
    <xf numFmtId="9" fontId="12" fillId="0" borderId="115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0" borderId="83" xfId="0" applyFont="1" applyBorder="1" applyAlignment="1">
      <alignment vertical="center"/>
    </xf>
    <xf numFmtId="172" fontId="8" fillId="0" borderId="83" xfId="0" applyNumberFormat="1" applyFont="1" applyBorder="1" applyAlignment="1">
      <alignment vertical="center"/>
    </xf>
    <xf numFmtId="172" fontId="0" fillId="0" borderId="83" xfId="0" applyNumberFormat="1" applyFont="1" applyBorder="1" applyAlignment="1"/>
    <xf numFmtId="0" fontId="13" fillId="0" borderId="0" xfId="0" applyFont="1"/>
    <xf numFmtId="0" fontId="21" fillId="0" borderId="0" xfId="0" applyFont="1" applyAlignment="1"/>
    <xf numFmtId="3" fontId="12" fillId="0" borderId="1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17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69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0" borderId="17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3" fontId="12" fillId="0" borderId="24" xfId="0" applyNumberFormat="1" applyFont="1" applyFill="1" applyBorder="1" applyAlignment="1">
      <alignment horizontal="right"/>
    </xf>
    <xf numFmtId="3" fontId="12" fillId="0" borderId="26" xfId="0" applyNumberFormat="1" applyFont="1" applyFill="1" applyBorder="1" applyAlignment="1">
      <alignment horizontal="right"/>
    </xf>
    <xf numFmtId="3" fontId="12" fillId="0" borderId="70" xfId="0" applyNumberFormat="1" applyFont="1" applyFill="1" applyBorder="1" applyAlignment="1">
      <alignment horizontal="right"/>
    </xf>
    <xf numFmtId="3" fontId="12" fillId="0" borderId="71" xfId="0" applyNumberFormat="1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0" fontId="13" fillId="0" borderId="83" xfId="0" applyFont="1" applyBorder="1" applyAlignment="1">
      <alignment horizontal="right"/>
    </xf>
    <xf numFmtId="172" fontId="13" fillId="0" borderId="83" xfId="0" applyNumberFormat="1" applyFont="1" applyBorder="1" applyAlignment="1">
      <alignment vertical="center"/>
    </xf>
    <xf numFmtId="172" fontId="21" fillId="0" borderId="83" xfId="0" applyNumberFormat="1" applyFont="1" applyBorder="1" applyAlignment="1"/>
    <xf numFmtId="9" fontId="12" fillId="2" borderId="0" xfId="3" applyFont="1" applyFill="1" applyBorder="1" applyAlignment="1">
      <alignment horizontal="center"/>
    </xf>
    <xf numFmtId="165" fontId="12" fillId="2" borderId="0" xfId="3" applyNumberFormat="1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2" fillId="0" borderId="0" xfId="2" applyFont="1" applyAlignment="1"/>
    <xf numFmtId="3" fontId="12" fillId="0" borderId="2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172" fontId="12" fillId="0" borderId="0" xfId="2" applyNumberFormat="1" applyFont="1" applyFill="1" applyBorder="1" applyAlignment="1">
      <alignment horizontal="center"/>
    </xf>
    <xf numFmtId="172" fontId="12" fillId="0" borderId="69" xfId="2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3" fontId="12" fillId="0" borderId="69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74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79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79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0" xfId="0" applyFont="1"/>
    <xf numFmtId="0" fontId="12" fillId="0" borderId="73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49" fontId="12" fillId="0" borderId="46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165" fontId="11" fillId="0" borderId="36" xfId="0" applyNumberFormat="1" applyFont="1" applyFill="1" applyBorder="1" applyAlignment="1">
      <alignment horizontal="center" vertical="center"/>
    </xf>
    <xf numFmtId="165" fontId="11" fillId="0" borderId="37" xfId="0" applyNumberFormat="1" applyFont="1" applyFill="1" applyBorder="1" applyAlignment="1">
      <alignment horizontal="center" vertical="center"/>
    </xf>
    <xf numFmtId="165" fontId="11" fillId="0" borderId="38" xfId="0" applyNumberFormat="1" applyFont="1" applyFill="1" applyBorder="1" applyAlignment="1">
      <alignment horizontal="center" vertical="center"/>
    </xf>
    <xf numFmtId="165" fontId="11" fillId="0" borderId="39" xfId="0" applyNumberFormat="1" applyFont="1" applyFill="1" applyBorder="1" applyAlignment="1">
      <alignment horizontal="center" vertical="center"/>
    </xf>
    <xf numFmtId="165" fontId="11" fillId="0" borderId="40" xfId="0" applyNumberFormat="1" applyFont="1" applyFill="1" applyBorder="1" applyAlignment="1">
      <alignment horizontal="center" vertical="center"/>
    </xf>
    <xf numFmtId="0" fontId="12" fillId="0" borderId="117" xfId="0" applyFont="1" applyFill="1" applyBorder="1" applyAlignment="1">
      <alignment vertical="center"/>
    </xf>
    <xf numFmtId="0" fontId="17" fillId="0" borderId="118" xfId="0" applyFont="1" applyFill="1" applyBorder="1" applyAlignment="1"/>
    <xf numFmtId="10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84" xfId="0" applyNumberFormat="1" applyFont="1" applyBorder="1" applyAlignment="1">
      <alignment vertical="center"/>
    </xf>
    <xf numFmtId="3" fontId="12" fillId="0" borderId="91" xfId="0" applyNumberFormat="1" applyFont="1" applyBorder="1" applyAlignment="1">
      <alignment vertical="center"/>
    </xf>
    <xf numFmtId="0" fontId="12" fillId="0" borderId="91" xfId="0" applyFont="1" applyFill="1" applyBorder="1" applyAlignment="1">
      <alignment vertical="center"/>
    </xf>
    <xf numFmtId="0" fontId="12" fillId="0" borderId="84" xfId="0" applyFont="1" applyFill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13" fillId="0" borderId="83" xfId="0" applyFont="1" applyBorder="1" applyAlignment="1">
      <alignment horizontal="right" vertical="center"/>
    </xf>
    <xf numFmtId="172" fontId="12" fillId="0" borderId="8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3" fontId="12" fillId="0" borderId="84" xfId="0" applyNumberFormat="1" applyFont="1" applyFill="1" applyBorder="1" applyAlignment="1">
      <alignment horizontal="right" vertical="center"/>
    </xf>
    <xf numFmtId="4" fontId="12" fillId="0" borderId="84" xfId="0" applyNumberFormat="1" applyFont="1" applyFill="1" applyBorder="1" applyAlignment="1">
      <alignment horizontal="right" vertical="center"/>
    </xf>
    <xf numFmtId="4" fontId="12" fillId="0" borderId="92" xfId="0" applyNumberFormat="1" applyFont="1" applyFill="1" applyBorder="1" applyAlignment="1">
      <alignment horizontal="right" vertical="center"/>
    </xf>
    <xf numFmtId="3" fontId="12" fillId="0" borderId="92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4" fontId="12" fillId="0" borderId="91" xfId="0" applyNumberFormat="1" applyFont="1" applyFill="1" applyBorder="1" applyAlignment="1">
      <alignment horizontal="right" vertical="center"/>
    </xf>
    <xf numFmtId="0" fontId="12" fillId="0" borderId="84" xfId="0" applyFont="1" applyFill="1" applyBorder="1" applyAlignment="1">
      <alignment horizontal="right" vertical="center"/>
    </xf>
    <xf numFmtId="4" fontId="12" fillId="0" borderId="91" xfId="0" applyNumberFormat="1" applyFont="1" applyFill="1" applyBorder="1" applyAlignment="1">
      <alignment horizontal="right"/>
    </xf>
    <xf numFmtId="4" fontId="12" fillId="0" borderId="84" xfId="0" applyNumberFormat="1" applyFont="1" applyFill="1" applyBorder="1" applyAlignment="1">
      <alignment horizontal="right"/>
    </xf>
    <xf numFmtId="0" fontId="12" fillId="0" borderId="84" xfId="0" applyFont="1" applyFill="1" applyBorder="1" applyAlignment="1">
      <alignment horizontal="right"/>
    </xf>
    <xf numFmtId="165" fontId="12" fillId="0" borderId="92" xfId="3" applyNumberFormat="1" applyFont="1" applyBorder="1" applyAlignment="1">
      <alignment vertical="center"/>
    </xf>
    <xf numFmtId="3" fontId="12" fillId="0" borderId="9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" fontId="12" fillId="8" borderId="0" xfId="0" applyNumberFormat="1" applyFont="1" applyFill="1" applyAlignment="1">
      <alignment horizontal="right"/>
    </xf>
    <xf numFmtId="3" fontId="12" fillId="8" borderId="119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 wrapText="1"/>
    </xf>
    <xf numFmtId="0" fontId="12" fillId="0" borderId="120" xfId="0" applyFont="1" applyFill="1" applyBorder="1" applyAlignment="1">
      <alignment horizontal="center"/>
    </xf>
    <xf numFmtId="0" fontId="12" fillId="0" borderId="121" xfId="0" applyFont="1" applyFill="1" applyBorder="1" applyAlignment="1">
      <alignment horizontal="center"/>
    </xf>
    <xf numFmtId="172" fontId="21" fillId="0" borderId="92" xfId="0" applyNumberFormat="1" applyFont="1" applyBorder="1" applyAlignment="1"/>
    <xf numFmtId="174" fontId="12" fillId="0" borderId="84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9" fontId="12" fillId="0" borderId="0" xfId="3" applyFont="1" applyFill="1" applyBorder="1" applyAlignment="1">
      <alignment horizontal="center" vertical="center"/>
    </xf>
    <xf numFmtId="3" fontId="12" fillId="0" borderId="84" xfId="0" applyNumberFormat="1" applyFont="1" applyFill="1" applyBorder="1" applyAlignment="1">
      <alignment horizontal="center" vertical="center"/>
    </xf>
    <xf numFmtId="165" fontId="12" fillId="0" borderId="84" xfId="0" applyNumberFormat="1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173" fontId="12" fillId="0" borderId="80" xfId="2" applyNumberFormat="1" applyFont="1" applyFill="1" applyBorder="1" applyAlignment="1">
      <alignment horizontal="center"/>
    </xf>
    <xf numFmtId="173" fontId="12" fillId="0" borderId="81" xfId="2" applyNumberFormat="1" applyFont="1" applyFill="1" applyBorder="1" applyAlignment="1">
      <alignment horizontal="center"/>
    </xf>
    <xf numFmtId="10" fontId="12" fillId="0" borderId="0" xfId="3" applyNumberFormat="1" applyFont="1" applyAlignment="1"/>
    <xf numFmtId="173" fontId="12" fillId="0" borderId="0" xfId="2" applyNumberFormat="1" applyFont="1" applyAlignment="1"/>
    <xf numFmtId="3" fontId="12" fillId="0" borderId="69" xfId="0" applyNumberFormat="1" applyFont="1" applyBorder="1" applyAlignment="1">
      <alignment vertical="center"/>
    </xf>
    <xf numFmtId="3" fontId="12" fillId="0" borderId="81" xfId="0" applyNumberFormat="1" applyFont="1" applyBorder="1" applyAlignment="1">
      <alignment vertical="center"/>
    </xf>
    <xf numFmtId="0" fontId="11" fillId="0" borderId="91" xfId="0" applyFont="1" applyFill="1" applyBorder="1" applyAlignment="1">
      <alignment vertical="center"/>
    </xf>
    <xf numFmtId="0" fontId="11" fillId="0" borderId="92" xfId="0" applyFont="1" applyFill="1" applyBorder="1" applyAlignment="1">
      <alignment vertical="center"/>
    </xf>
    <xf numFmtId="0" fontId="13" fillId="0" borderId="83" xfId="0" applyFont="1" applyBorder="1" applyAlignment="1">
      <alignment horizontal="lef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69" xfId="0" applyNumberFormat="1" applyFont="1" applyFill="1" applyBorder="1" applyAlignment="1">
      <alignment horizontal="right" vertical="center"/>
    </xf>
    <xf numFmtId="0" fontId="13" fillId="0" borderId="69" xfId="0" applyFont="1" applyBorder="1" applyAlignment="1">
      <alignment horizontal="right" vertical="center"/>
    </xf>
    <xf numFmtId="3" fontId="12" fillId="0" borderId="3" xfId="0" applyNumberFormat="1" applyFont="1" applyBorder="1" applyAlignment="1">
      <alignment vertical="center"/>
    </xf>
    <xf numFmtId="3" fontId="12" fillId="0" borderId="79" xfId="0" applyNumberFormat="1" applyFont="1" applyBorder="1" applyAlignment="1">
      <alignment vertical="center"/>
    </xf>
    <xf numFmtId="0" fontId="11" fillId="0" borderId="84" xfId="0" applyFont="1" applyFill="1" applyBorder="1" applyAlignment="1">
      <alignment vertical="center"/>
    </xf>
    <xf numFmtId="0" fontId="12" fillId="0" borderId="84" xfId="0" applyFont="1" applyFill="1" applyBorder="1" applyAlignment="1">
      <alignment horizontal="left" vertical="center"/>
    </xf>
    <xf numFmtId="0" fontId="12" fillId="0" borderId="122" xfId="0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left" vertical="center" wrapText="1"/>
    </xf>
    <xf numFmtId="0" fontId="12" fillId="0" borderId="92" xfId="0" applyFont="1" applyFill="1" applyBorder="1" applyAlignment="1">
      <alignment horizontal="left" vertical="center" wrapText="1"/>
    </xf>
    <xf numFmtId="0" fontId="13" fillId="0" borderId="83" xfId="0" applyFont="1" applyBorder="1" applyAlignment="1">
      <alignment horizontal="left"/>
    </xf>
    <xf numFmtId="9" fontId="11" fillId="0" borderId="21" xfId="0" applyNumberFormat="1" applyFont="1" applyFill="1" applyBorder="1" applyAlignment="1">
      <alignment horizontal="center" vertical="center"/>
    </xf>
    <xf numFmtId="9" fontId="11" fillId="0" borderId="23" xfId="0" applyNumberFormat="1" applyFont="1" applyFill="1" applyBorder="1" applyAlignment="1">
      <alignment horizontal="center" vertical="center"/>
    </xf>
    <xf numFmtId="165" fontId="11" fillId="0" borderId="23" xfId="0" applyNumberFormat="1" applyFont="1" applyFill="1" applyBorder="1" applyAlignment="1">
      <alignment horizontal="center" vertical="center"/>
    </xf>
    <xf numFmtId="10" fontId="11" fillId="0" borderId="23" xfId="0" applyNumberFormat="1" applyFont="1" applyFill="1" applyBorder="1" applyAlignment="1">
      <alignment horizontal="center" vertical="center"/>
    </xf>
    <xf numFmtId="165" fontId="11" fillId="0" borderId="81" xfId="0" applyNumberFormat="1" applyFont="1" applyFill="1" applyBorder="1" applyAlignment="1">
      <alignment horizontal="center" vertical="center"/>
    </xf>
    <xf numFmtId="0" fontId="11" fillId="0" borderId="124" xfId="0" applyFont="1" applyFill="1" applyBorder="1"/>
    <xf numFmtId="0" fontId="11" fillId="0" borderId="19" xfId="0" applyFont="1" applyFill="1" applyBorder="1"/>
    <xf numFmtId="0" fontId="8" fillId="0" borderId="19" xfId="0" applyFont="1" applyFill="1" applyBorder="1" applyAlignment="1">
      <alignment vertical="center"/>
    </xf>
    <xf numFmtId="0" fontId="11" fillId="0" borderId="123" xfId="0" applyFont="1" applyFill="1" applyBorder="1"/>
    <xf numFmtId="0" fontId="11" fillId="0" borderId="17" xfId="0" applyFont="1" applyFill="1" applyBorder="1" applyAlignment="1">
      <alignment vertical="center"/>
    </xf>
    <xf numFmtId="0" fontId="11" fillId="0" borderId="79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21" fillId="0" borderId="69" xfId="0" applyFont="1" applyBorder="1" applyAlignment="1"/>
    <xf numFmtId="0" fontId="11" fillId="0" borderId="79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7" xfId="0" applyFont="1" applyFill="1" applyBorder="1"/>
    <xf numFmtId="0" fontId="8" fillId="0" borderId="17" xfId="0" applyFont="1" applyFill="1" applyBorder="1" applyAlignment="1">
      <alignment vertical="center"/>
    </xf>
    <xf numFmtId="0" fontId="11" fillId="0" borderId="79" xfId="0" applyFont="1" applyFill="1" applyBorder="1"/>
    <xf numFmtId="3" fontId="11" fillId="0" borderId="8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9" fontId="11" fillId="0" borderId="81" xfId="0" applyNumberFormat="1" applyFont="1" applyFill="1" applyBorder="1" applyAlignment="1">
      <alignment horizontal="center" vertical="center"/>
    </xf>
    <xf numFmtId="3" fontId="11" fillId="0" borderId="92" xfId="0" applyNumberFormat="1" applyFont="1" applyFill="1" applyBorder="1" applyAlignment="1">
      <alignment horizontal="center" vertical="center"/>
    </xf>
    <xf numFmtId="3" fontId="11" fillId="0" borderId="91" xfId="0" applyNumberFormat="1" applyFont="1" applyFill="1" applyBorder="1" applyAlignment="1">
      <alignment horizontal="center" vertical="center"/>
    </xf>
    <xf numFmtId="9" fontId="11" fillId="0" borderId="92" xfId="0" applyNumberFormat="1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83" xfId="2" applyFont="1" applyFill="1" applyBorder="1" applyAlignment="1">
      <alignment horizontal="left"/>
    </xf>
    <xf numFmtId="165" fontId="12" fillId="0" borderId="83" xfId="2" applyNumberFormat="1" applyFont="1" applyFill="1" applyBorder="1" applyAlignment="1">
      <alignment horizontal="center"/>
    </xf>
    <xf numFmtId="0" fontId="7" fillId="9" borderId="19" xfId="2" applyFont="1" applyFill="1" applyBorder="1"/>
    <xf numFmtId="0" fontId="7" fillId="9" borderId="0" xfId="2" applyFont="1" applyFill="1" applyBorder="1" applyAlignment="1">
      <alignment horizontal="center"/>
    </xf>
    <xf numFmtId="0" fontId="7" fillId="9" borderId="126" xfId="2" applyFont="1" applyFill="1" applyBorder="1" applyAlignment="1">
      <alignment horizontal="center"/>
    </xf>
    <xf numFmtId="0" fontId="7" fillId="9" borderId="127" xfId="2" applyFont="1" applyFill="1" applyBorder="1" applyAlignment="1">
      <alignment horizontal="center"/>
    </xf>
    <xf numFmtId="0" fontId="7" fillId="9" borderId="18" xfId="2" applyFont="1" applyFill="1" applyBorder="1" applyAlignment="1">
      <alignment horizontal="center"/>
    </xf>
    <xf numFmtId="0" fontId="13" fillId="0" borderId="91" xfId="0" applyFont="1" applyBorder="1" applyAlignment="1">
      <alignment vertical="center"/>
    </xf>
    <xf numFmtId="172" fontId="13" fillId="0" borderId="91" xfId="0" applyNumberFormat="1" applyFont="1" applyBorder="1" applyAlignment="1">
      <alignment vertical="center"/>
    </xf>
    <xf numFmtId="0" fontId="25" fillId="9" borderId="83" xfId="0" applyFont="1" applyFill="1" applyBorder="1" applyAlignment="1">
      <alignment horizontal="center"/>
    </xf>
    <xf numFmtId="0" fontId="25" fillId="9" borderId="83" xfId="0" applyFont="1" applyFill="1" applyBorder="1"/>
    <xf numFmtId="42" fontId="16" fillId="0" borderId="84" xfId="7" applyFont="1" applyBorder="1" applyAlignment="1">
      <alignment horizontal="right" vertical="center"/>
    </xf>
    <xf numFmtId="42" fontId="16" fillId="0" borderId="17" xfId="7" applyFont="1" applyBorder="1" applyAlignment="1">
      <alignment horizontal="right" vertical="center"/>
    </xf>
    <xf numFmtId="42" fontId="16" fillId="0" borderId="92" xfId="7" applyFont="1" applyBorder="1" applyAlignment="1">
      <alignment horizontal="right" vertical="center"/>
    </xf>
    <xf numFmtId="42" fontId="16" fillId="0" borderId="79" xfId="7" applyFont="1" applyBorder="1" applyAlignment="1">
      <alignment horizontal="right" vertical="center"/>
    </xf>
    <xf numFmtId="0" fontId="7" fillId="9" borderId="73" xfId="0" applyFont="1" applyFill="1" applyBorder="1" applyAlignment="1">
      <alignment vertical="center"/>
    </xf>
    <xf numFmtId="0" fontId="7" fillId="9" borderId="115" xfId="0" applyFont="1" applyFill="1" applyBorder="1" applyAlignment="1">
      <alignment vertical="center"/>
    </xf>
    <xf numFmtId="0" fontId="7" fillId="9" borderId="116" xfId="0" applyFont="1" applyFill="1" applyBorder="1" applyAlignment="1">
      <alignment vertical="center"/>
    </xf>
    <xf numFmtId="0" fontId="7" fillId="9" borderId="82" xfId="0" applyFont="1" applyFill="1" applyBorder="1" applyAlignment="1">
      <alignment vertical="center"/>
    </xf>
    <xf numFmtId="0" fontId="7" fillId="9" borderId="83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/>
    </xf>
    <xf numFmtId="0" fontId="7" fillId="9" borderId="69" xfId="0" applyFont="1" applyFill="1" applyBorder="1" applyAlignment="1">
      <alignment horizontal="center" vertical="center"/>
    </xf>
    <xf numFmtId="0" fontId="26" fillId="9" borderId="83" xfId="0" applyFont="1" applyFill="1" applyBorder="1" applyAlignment="1">
      <alignment horizontal="center" vertical="center" wrapText="1"/>
    </xf>
    <xf numFmtId="0" fontId="7" fillId="9" borderId="73" xfId="0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 wrapText="1"/>
    </xf>
    <xf numFmtId="42" fontId="12" fillId="0" borderId="0" xfId="7" applyFont="1" applyBorder="1" applyAlignment="1">
      <alignment vertical="center"/>
    </xf>
    <xf numFmtId="42" fontId="12" fillId="0" borderId="74" xfId="7" applyFont="1" applyBorder="1" applyAlignment="1">
      <alignment vertical="center"/>
    </xf>
    <xf numFmtId="42" fontId="12" fillId="0" borderId="17" xfId="7" applyFont="1" applyBorder="1" applyAlignment="1">
      <alignment vertical="center"/>
    </xf>
    <xf numFmtId="42" fontId="12" fillId="0" borderId="73" xfId="7" applyFont="1" applyBorder="1" applyAlignment="1">
      <alignment vertical="center"/>
    </xf>
    <xf numFmtId="42" fontId="12" fillId="0" borderId="84" xfId="7" applyFont="1" applyBorder="1" applyAlignment="1">
      <alignment vertical="center"/>
    </xf>
    <xf numFmtId="42" fontId="12" fillId="0" borderId="91" xfId="7" applyFont="1" applyBorder="1" applyAlignment="1">
      <alignment vertical="center"/>
    </xf>
    <xf numFmtId="42" fontId="12" fillId="0" borderId="92" xfId="7" applyFont="1" applyBorder="1" applyAlignment="1">
      <alignment vertical="center"/>
    </xf>
    <xf numFmtId="42" fontId="21" fillId="0" borderId="83" xfId="7" applyFont="1" applyBorder="1" applyAlignment="1"/>
    <xf numFmtId="42" fontId="12" fillId="0" borderId="0" xfId="7" applyFont="1" applyAlignment="1">
      <alignment vertical="center"/>
    </xf>
    <xf numFmtId="10" fontId="12" fillId="0" borderId="82" xfId="2" applyNumberFormat="1" applyFont="1" applyFill="1" applyBorder="1" applyAlignment="1">
      <alignment horizontal="center"/>
    </xf>
    <xf numFmtId="0" fontId="12" fillId="0" borderId="91" xfId="2" applyFont="1" applyFill="1" applyBorder="1" applyAlignment="1">
      <alignment horizontal="left"/>
    </xf>
    <xf numFmtId="0" fontId="12" fillId="0" borderId="84" xfId="2" applyFont="1" applyFill="1" applyBorder="1" applyAlignment="1">
      <alignment horizontal="left"/>
    </xf>
    <xf numFmtId="0" fontId="11" fillId="0" borderId="84" xfId="2" applyFont="1" applyFill="1" applyBorder="1" applyAlignment="1">
      <alignment horizontal="left"/>
    </xf>
    <xf numFmtId="0" fontId="12" fillId="0" borderId="92" xfId="2" applyFont="1" applyFill="1" applyBorder="1" applyAlignment="1">
      <alignment horizontal="left"/>
    </xf>
    <xf numFmtId="0" fontId="7" fillId="9" borderId="94" xfId="0" applyFont="1" applyFill="1" applyBorder="1" applyAlignment="1">
      <alignment horizontal="center"/>
    </xf>
    <xf numFmtId="0" fontId="7" fillId="9" borderId="95" xfId="0" applyFont="1" applyFill="1" applyBorder="1" applyAlignment="1">
      <alignment horizontal="center"/>
    </xf>
    <xf numFmtId="0" fontId="7" fillId="9" borderId="96" xfId="0" applyFont="1" applyFill="1" applyBorder="1" applyAlignment="1">
      <alignment horizontal="center"/>
    </xf>
    <xf numFmtId="0" fontId="13" fillId="0" borderId="92" xfId="0" applyFont="1" applyBorder="1" applyAlignment="1">
      <alignment horizontal="right" vertical="center"/>
    </xf>
    <xf numFmtId="172" fontId="13" fillId="0" borderId="92" xfId="0" applyNumberFormat="1" applyFont="1" applyBorder="1" applyAlignment="1">
      <alignment vertical="center"/>
    </xf>
    <xf numFmtId="172" fontId="12" fillId="0" borderId="92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 applyBorder="1"/>
    <xf numFmtId="0" fontId="13" fillId="0" borderId="0" xfId="0" applyFont="1" applyBorder="1"/>
    <xf numFmtId="9" fontId="12" fillId="2" borderId="0" xfId="3" applyFont="1" applyFill="1" applyBorder="1" applyAlignment="1">
      <alignment horizontal="right"/>
    </xf>
    <xf numFmtId="0" fontId="12" fillId="0" borderId="83" xfId="0" applyFont="1" applyFill="1" applyBorder="1" applyAlignment="1">
      <alignment horizontal="left" vertical="center"/>
    </xf>
    <xf numFmtId="3" fontId="12" fillId="0" borderId="83" xfId="0" applyNumberFormat="1" applyFont="1" applyFill="1" applyBorder="1" applyAlignment="1">
      <alignment horizontal="center" vertical="center"/>
    </xf>
    <xf numFmtId="0" fontId="7" fillId="9" borderId="83" xfId="0" applyFont="1" applyFill="1" applyBorder="1" applyAlignment="1">
      <alignment horizontal="left" vertical="center"/>
    </xf>
    <xf numFmtId="0" fontId="7" fillId="9" borderId="91" xfId="0" applyFont="1" applyFill="1" applyBorder="1" applyAlignment="1">
      <alignment horizontal="center" vertical="center"/>
    </xf>
    <xf numFmtId="0" fontId="7" fillId="9" borderId="112" xfId="0" applyFont="1" applyFill="1" applyBorder="1" applyAlignment="1">
      <alignment horizontal="center" vertical="center"/>
    </xf>
    <xf numFmtId="0" fontId="7" fillId="9" borderId="113" xfId="0" applyFont="1" applyFill="1" applyBorder="1" applyAlignment="1">
      <alignment horizontal="center" vertical="center"/>
    </xf>
    <xf numFmtId="0" fontId="7" fillId="9" borderId="114" xfId="0" applyFont="1" applyFill="1" applyBorder="1" applyAlignment="1">
      <alignment horizontal="center" vertical="center"/>
    </xf>
    <xf numFmtId="0" fontId="7" fillId="9" borderId="92" xfId="0" applyFont="1" applyFill="1" applyBorder="1" applyAlignment="1">
      <alignment horizontal="center" vertical="center"/>
    </xf>
    <xf numFmtId="42" fontId="12" fillId="0" borderId="84" xfId="7" applyFont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13" fillId="0" borderId="92" xfId="0" applyFont="1" applyBorder="1" applyAlignment="1">
      <alignment horizontal="left" vertical="center"/>
    </xf>
    <xf numFmtId="0" fontId="11" fillId="0" borderId="83" xfId="0" applyFont="1" applyFill="1" applyBorder="1" applyAlignment="1">
      <alignment vertical="center"/>
    </xf>
    <xf numFmtId="3" fontId="12" fillId="0" borderId="74" xfId="0" applyNumberFormat="1" applyFont="1" applyFill="1" applyBorder="1" applyAlignment="1">
      <alignment horizontal="right" vertical="center"/>
    </xf>
    <xf numFmtId="3" fontId="12" fillId="0" borderId="82" xfId="0" applyNumberFormat="1" applyFont="1" applyFill="1" applyBorder="1" applyAlignment="1">
      <alignment horizontal="right" vertical="center"/>
    </xf>
    <xf numFmtId="165" fontId="12" fillId="0" borderId="83" xfId="3" applyNumberFormat="1" applyFont="1" applyBorder="1" applyAlignment="1">
      <alignment vertical="center"/>
    </xf>
    <xf numFmtId="42" fontId="12" fillId="0" borderId="69" xfId="7" applyFont="1" applyBorder="1" applyAlignment="1">
      <alignment vertical="center"/>
    </xf>
    <xf numFmtId="42" fontId="12" fillId="0" borderId="80" xfId="7" applyFont="1" applyBorder="1" applyAlignment="1">
      <alignment vertical="center"/>
    </xf>
    <xf numFmtId="42" fontId="12" fillId="0" borderId="81" xfId="7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3" fontId="12" fillId="0" borderId="83" xfId="0" applyNumberFormat="1" applyFont="1" applyFill="1" applyBorder="1" applyAlignment="1">
      <alignment horizontal="right" vertical="center"/>
    </xf>
    <xf numFmtId="0" fontId="26" fillId="9" borderId="0" xfId="0" applyFont="1" applyFill="1" applyAlignment="1">
      <alignment horizontal="center" vertical="center"/>
    </xf>
    <xf numFmtId="0" fontId="7" fillId="9" borderId="7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9" borderId="60" xfId="0" applyFont="1" applyFill="1" applyBorder="1" applyAlignment="1">
      <alignment vertical="center"/>
    </xf>
    <xf numFmtId="0" fontId="24" fillId="9" borderId="62" xfId="0" applyFont="1" applyFill="1" applyBorder="1" applyAlignment="1"/>
    <xf numFmtId="0" fontId="24" fillId="9" borderId="17" xfId="0" applyFont="1" applyFill="1" applyBorder="1" applyAlignment="1"/>
    <xf numFmtId="0" fontId="26" fillId="9" borderId="125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42" fontId="11" fillId="0" borderId="0" xfId="7" applyFont="1" applyFill="1" applyBorder="1" applyAlignment="1">
      <alignment horizontal="center" vertical="center"/>
    </xf>
    <xf numFmtId="42" fontId="8" fillId="0" borderId="69" xfId="7" applyFont="1" applyBorder="1" applyAlignment="1">
      <alignment vertical="center"/>
    </xf>
    <xf numFmtId="9" fontId="11" fillId="0" borderId="128" xfId="0" applyNumberFormat="1" applyFont="1" applyFill="1" applyBorder="1" applyAlignment="1">
      <alignment horizontal="center" vertical="center"/>
    </xf>
    <xf numFmtId="9" fontId="11" fillId="0" borderId="129" xfId="0" applyNumberFormat="1" applyFont="1" applyFill="1" applyBorder="1" applyAlignment="1">
      <alignment horizontal="center" vertical="center"/>
    </xf>
    <xf numFmtId="165" fontId="11" fillId="0" borderId="129" xfId="0" applyNumberFormat="1" applyFont="1" applyFill="1" applyBorder="1" applyAlignment="1">
      <alignment horizontal="center" vertical="center"/>
    </xf>
    <xf numFmtId="10" fontId="11" fillId="0" borderId="129" xfId="0" applyNumberFormat="1" applyFont="1" applyFill="1" applyBorder="1" applyAlignment="1">
      <alignment horizontal="center" vertical="center"/>
    </xf>
    <xf numFmtId="0" fontId="24" fillId="9" borderId="91" xfId="0" applyFont="1" applyFill="1" applyBorder="1" applyAlignment="1">
      <alignment horizontal="center" vertical="center"/>
    </xf>
    <xf numFmtId="42" fontId="8" fillId="0" borderId="0" xfId="7" applyFont="1" applyBorder="1" applyAlignment="1">
      <alignment vertical="center"/>
    </xf>
    <xf numFmtId="42" fontId="11" fillId="0" borderId="1" xfId="7" applyFont="1" applyFill="1" applyBorder="1" applyAlignment="1">
      <alignment horizontal="center" vertical="center"/>
    </xf>
    <xf numFmtId="42" fontId="11" fillId="0" borderId="2" xfId="7" applyFont="1" applyFill="1" applyBorder="1" applyAlignment="1">
      <alignment horizontal="center" vertical="center"/>
    </xf>
    <xf numFmtId="42" fontId="8" fillId="0" borderId="2" xfId="7" applyFont="1" applyBorder="1" applyAlignment="1">
      <alignment vertical="center"/>
    </xf>
    <xf numFmtId="42" fontId="8" fillId="0" borderId="3" xfId="7" applyFont="1" applyBorder="1" applyAlignment="1">
      <alignment vertical="center"/>
    </xf>
    <xf numFmtId="42" fontId="11" fillId="0" borderId="17" xfId="7" applyFont="1" applyFill="1" applyBorder="1" applyAlignment="1">
      <alignment horizontal="center" vertical="center"/>
    </xf>
    <xf numFmtId="0" fontId="21" fillId="0" borderId="0" xfId="0" applyFont="1" applyBorder="1" applyAlignment="1"/>
    <xf numFmtId="165" fontId="11" fillId="0" borderId="80" xfId="0" applyNumberFormat="1" applyFont="1" applyFill="1" applyBorder="1" applyAlignment="1">
      <alignment horizontal="center" vertical="center"/>
    </xf>
    <xf numFmtId="0" fontId="0" fillId="0" borderId="92" xfId="0" applyFont="1" applyBorder="1" applyAlignment="1"/>
    <xf numFmtId="42" fontId="8" fillId="0" borderId="1" xfId="7" applyFont="1" applyBorder="1" applyAlignment="1">
      <alignment vertical="center"/>
    </xf>
    <xf numFmtId="165" fontId="11" fillId="0" borderId="79" xfId="0" applyNumberFormat="1" applyFont="1" applyFill="1" applyBorder="1" applyAlignment="1">
      <alignment horizontal="center" vertical="center"/>
    </xf>
    <xf numFmtId="0" fontId="7" fillId="9" borderId="83" xfId="2" applyFont="1" applyFill="1" applyBorder="1" applyAlignment="1">
      <alignment horizontal="center"/>
    </xf>
    <xf numFmtId="0" fontId="24" fillId="9" borderId="83" xfId="2" applyFont="1" applyFill="1" applyBorder="1"/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/>
    </xf>
    <xf numFmtId="0" fontId="25" fillId="9" borderId="8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9" xfId="0" applyFont="1" applyBorder="1"/>
    <xf numFmtId="0" fontId="19" fillId="0" borderId="29" xfId="0" applyFont="1" applyFill="1" applyBorder="1" applyAlignment="1">
      <alignment horizontal="center" vertical="center" wrapText="1"/>
    </xf>
    <xf numFmtId="0" fontId="10" fillId="0" borderId="31" xfId="0" applyFont="1" applyFill="1" applyBorder="1"/>
    <xf numFmtId="0" fontId="12" fillId="0" borderId="60" xfId="0" applyFont="1" applyFill="1" applyBorder="1" applyAlignment="1">
      <alignment horizontal="center" vertical="center"/>
    </xf>
    <xf numFmtId="0" fontId="17" fillId="0" borderId="61" xfId="0" applyFont="1" applyFill="1" applyBorder="1"/>
    <xf numFmtId="0" fontId="17" fillId="0" borderId="62" xfId="0" applyFont="1" applyFill="1" applyBorder="1"/>
    <xf numFmtId="0" fontId="9" fillId="0" borderId="2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2" xfId="0" applyFont="1" applyFill="1" applyBorder="1"/>
    <xf numFmtId="0" fontId="7" fillId="3" borderId="6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wrapText="1"/>
    </xf>
    <xf numFmtId="0" fontId="19" fillId="0" borderId="118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69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7" fillId="9" borderId="74" xfId="0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/>
    </xf>
    <xf numFmtId="0" fontId="25" fillId="9" borderId="73" xfId="0" applyFont="1" applyFill="1" applyBorder="1" applyAlignment="1">
      <alignment horizontal="left" vertical="center"/>
    </xf>
    <xf numFmtId="0" fontId="25" fillId="9" borderId="74" xfId="0" applyFont="1" applyFill="1" applyBorder="1" applyAlignment="1">
      <alignment horizontal="left" vertical="center"/>
    </xf>
    <xf numFmtId="0" fontId="25" fillId="9" borderId="82" xfId="0" applyFont="1" applyFill="1" applyBorder="1" applyAlignment="1">
      <alignment horizontal="left" vertical="center"/>
    </xf>
    <xf numFmtId="0" fontId="7" fillId="9" borderId="91" xfId="0" applyFont="1" applyFill="1" applyBorder="1" applyAlignment="1">
      <alignment horizontal="center" vertical="center"/>
    </xf>
    <xf numFmtId="0" fontId="7" fillId="9" borderId="92" xfId="0" applyFont="1" applyFill="1" applyBorder="1" applyAlignment="1">
      <alignment horizontal="center" vertical="center"/>
    </xf>
    <xf numFmtId="0" fontId="24" fillId="9" borderId="61" xfId="0" applyFont="1" applyFill="1" applyBorder="1" applyAlignment="1">
      <alignment horizontal="center"/>
    </xf>
    <xf numFmtId="0" fontId="24" fillId="9" borderId="6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9" borderId="73" xfId="0" applyFont="1" applyFill="1" applyBorder="1" applyAlignment="1">
      <alignment horizontal="left" vertical="center"/>
    </xf>
    <xf numFmtId="0" fontId="7" fillId="9" borderId="74" xfId="0" applyFont="1" applyFill="1" applyBorder="1" applyAlignment="1">
      <alignment horizontal="left" vertical="center"/>
    </xf>
    <xf numFmtId="0" fontId="7" fillId="9" borderId="82" xfId="0" applyFont="1" applyFill="1" applyBorder="1" applyAlignment="1">
      <alignment horizontal="left" vertical="center"/>
    </xf>
    <xf numFmtId="0" fontId="7" fillId="9" borderId="91" xfId="0" applyFont="1" applyFill="1" applyBorder="1" applyAlignment="1">
      <alignment vertical="center"/>
    </xf>
    <xf numFmtId="0" fontId="7" fillId="9" borderId="92" xfId="0" applyFont="1" applyFill="1" applyBorder="1" applyAlignment="1">
      <alignment vertical="center"/>
    </xf>
    <xf numFmtId="0" fontId="7" fillId="9" borderId="83" xfId="0" applyFont="1" applyFill="1" applyBorder="1" applyAlignment="1">
      <alignment horizontal="center" vertical="center"/>
    </xf>
    <xf numFmtId="0" fontId="26" fillId="9" borderId="73" xfId="0" applyFont="1" applyFill="1" applyBorder="1" applyAlignment="1">
      <alignment horizontal="center" vertical="center"/>
    </xf>
    <xf numFmtId="0" fontId="26" fillId="9" borderId="8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/>
    </xf>
    <xf numFmtId="0" fontId="7" fillId="9" borderId="79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1" fillId="0" borderId="91" xfId="0" applyFont="1" applyFill="1" applyBorder="1" applyAlignment="1">
      <alignment horizontal="left" vertical="center" wrapText="1"/>
    </xf>
    <xf numFmtId="0" fontId="12" fillId="0" borderId="92" xfId="0" applyFont="1" applyFill="1" applyBorder="1" applyAlignment="1">
      <alignment horizontal="left" vertical="center" wrapText="1"/>
    </xf>
    <xf numFmtId="0" fontId="7" fillId="9" borderId="91" xfId="0" applyFont="1" applyFill="1" applyBorder="1" applyAlignment="1">
      <alignment horizontal="left" vertical="center" wrapText="1"/>
    </xf>
    <xf numFmtId="0" fontId="7" fillId="9" borderId="92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24" fillId="9" borderId="67" xfId="0" applyFont="1" applyFill="1" applyBorder="1"/>
    <xf numFmtId="0" fontId="24" fillId="9" borderId="3" xfId="0" applyFont="1" applyFill="1" applyBorder="1"/>
    <xf numFmtId="0" fontId="7" fillId="9" borderId="64" xfId="0" applyFont="1" applyFill="1" applyBorder="1" applyAlignment="1">
      <alignment horizontal="left" vertical="center"/>
    </xf>
    <xf numFmtId="0" fontId="7" fillId="9" borderId="123" xfId="0" applyFont="1" applyFill="1" applyBorder="1" applyAlignment="1">
      <alignment horizontal="left" vertical="center"/>
    </xf>
    <xf numFmtId="0" fontId="15" fillId="0" borderId="83" xfId="1" applyFont="1" applyFill="1" applyBorder="1" applyAlignment="1">
      <alignment horizontal="center" vertical="center" wrapText="1"/>
    </xf>
    <xf numFmtId="0" fontId="12" fillId="0" borderId="83" xfId="0" applyFont="1" applyBorder="1" applyAlignment="1">
      <alignment horizontal="center"/>
    </xf>
    <xf numFmtId="0" fontId="12" fillId="0" borderId="83" xfId="0" applyFont="1" applyBorder="1" applyAlignment="1">
      <alignment horizontal="center" vertical="center"/>
    </xf>
  </cellXfs>
  <cellStyles count="8">
    <cellStyle name="Millares [0] 2" xfId="5"/>
    <cellStyle name="Moneda [0]" xfId="7" builtinId="7"/>
    <cellStyle name="Normal" xfId="0" builtinId="0"/>
    <cellStyle name="Normal 2" xfId="1"/>
    <cellStyle name="Normal 3" xfId="2"/>
    <cellStyle name="Normal 4" xfId="4"/>
    <cellStyle name="Porcentaje" xfId="3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2-4794-961A-B74F4F4C2B6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2-4794-961A-B74F4F4C2B6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2-4794-961A-B74F4F4C2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C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Ejecutor'!$G$19:$G$23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F322-4794-961A-B74F4F4C2B6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Ejecutor'!$C$19:$C$23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F322-4794-961A-B74F4F4C2B6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Ejecutor'!$D$19:$D$23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F322-4794-961A-B74F4F4C2B6D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Ejecutor'!$E$19:$E$23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F322-4794-961A-B74F4F4C2B6D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Ejecutor'!$F$19:$F$23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F322-4794-961A-B74F4F4C2B6D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Ejecutor'!$G$19:$G$23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F322-4794-961A-B74F4F4C2B6D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'GBARD Sector Ejecutor'!$A$19:$A$23</c:f>
              <c:numCache>
                <c:formatCode>General</c:formatCode>
                <c:ptCount val="5"/>
              </c:numCache>
            </c:numRef>
          </c:cat>
          <c:val>
            <c:numRef>
              <c:f>'GBARD Sector Ejecutor'!$H$19:$H$23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F322-4794-961A-B74F4F4C2B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8</xdr:col>
      <xdr:colOff>368299</xdr:colOff>
      <xdr:row>74</xdr:row>
      <xdr:rowOff>95250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5"/>
  <sheetViews>
    <sheetView zoomScale="70" zoomScaleNormal="70" workbookViewId="0">
      <pane xSplit="1" ySplit="3" topLeftCell="B115" activePane="bottomRight" state="frozen"/>
      <selection pane="topRight" activeCell="D1" sqref="D1"/>
      <selection pane="bottomLeft" activeCell="A6" sqref="A6"/>
      <selection pane="bottomRight" activeCell="A143" sqref="A143"/>
    </sheetView>
  </sheetViews>
  <sheetFormatPr baseColWidth="10" defaultColWidth="14.42578125" defaultRowHeight="15" x14ac:dyDescent="0.25"/>
  <cols>
    <col min="1" max="1" width="62.5703125" style="102" customWidth="1"/>
    <col min="2" max="2" width="11.7109375" style="2" customWidth="1"/>
    <col min="3" max="3" width="7.85546875" style="2" customWidth="1"/>
    <col min="4" max="4" width="8.28515625" style="2" customWidth="1"/>
    <col min="5" max="5" width="11.7109375" style="2" customWidth="1"/>
    <col min="6" max="6" width="7.85546875" style="2" customWidth="1"/>
    <col min="7" max="7" width="8.28515625" style="2" customWidth="1"/>
    <col min="8" max="8" width="11.7109375" style="2" customWidth="1"/>
    <col min="9" max="9" width="7.85546875" style="2" customWidth="1"/>
    <col min="10" max="10" width="8.28515625" style="2" customWidth="1"/>
    <col min="11" max="11" width="11.7109375" style="2" customWidth="1"/>
    <col min="12" max="12" width="7.85546875" style="2" customWidth="1"/>
    <col min="13" max="13" width="8.28515625" style="2" customWidth="1"/>
    <col min="14" max="14" width="11.7109375" style="2" customWidth="1"/>
    <col min="15" max="15" width="7.85546875" style="2" customWidth="1"/>
    <col min="16" max="16" width="8.28515625" style="2" customWidth="1"/>
    <col min="17" max="17" width="11.7109375" style="2" customWidth="1"/>
    <col min="18" max="18" width="11.140625" style="2" customWidth="1"/>
    <col min="19" max="19" width="9.140625" style="2" customWidth="1"/>
    <col min="20" max="20" width="11.7109375" style="2" customWidth="1"/>
    <col min="21" max="21" width="11.140625" style="2" customWidth="1"/>
    <col min="22" max="22" width="8.28515625" style="2" customWidth="1"/>
    <col min="23" max="16384" width="14.42578125" style="2"/>
  </cols>
  <sheetData>
    <row r="1" spans="1:22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4"/>
      <c r="T1" s="3"/>
      <c r="U1" s="3"/>
      <c r="V1" s="5"/>
    </row>
    <row r="2" spans="1:22" x14ac:dyDescent="0.25">
      <c r="A2" s="486"/>
      <c r="B2" s="488">
        <v>2011</v>
      </c>
      <c r="C2" s="483"/>
      <c r="D2" s="484"/>
      <c r="E2" s="488">
        <v>2012</v>
      </c>
      <c r="F2" s="483"/>
      <c r="G2" s="484"/>
      <c r="H2" s="488">
        <v>2013</v>
      </c>
      <c r="I2" s="483"/>
      <c r="J2" s="484"/>
      <c r="K2" s="482">
        <v>2014</v>
      </c>
      <c r="L2" s="483"/>
      <c r="M2" s="484"/>
      <c r="N2" s="482">
        <v>2015</v>
      </c>
      <c r="O2" s="483"/>
      <c r="P2" s="484"/>
      <c r="Q2" s="482">
        <v>2016</v>
      </c>
      <c r="R2" s="483"/>
      <c r="S2" s="484"/>
      <c r="T2" s="482">
        <v>2017</v>
      </c>
      <c r="U2" s="483"/>
      <c r="V2" s="485"/>
    </row>
    <row r="3" spans="1:22" x14ac:dyDescent="0.25">
      <c r="A3" s="487"/>
      <c r="B3" s="6" t="s">
        <v>2</v>
      </c>
      <c r="C3" s="7" t="s">
        <v>3</v>
      </c>
      <c r="D3" s="8" t="s">
        <v>4</v>
      </c>
      <c r="E3" s="6" t="s">
        <v>2</v>
      </c>
      <c r="F3" s="7" t="s">
        <v>3</v>
      </c>
      <c r="G3" s="8" t="s">
        <v>4</v>
      </c>
      <c r="H3" s="6" t="s">
        <v>2</v>
      </c>
      <c r="I3" s="7" t="s">
        <v>3</v>
      </c>
      <c r="J3" s="8" t="s">
        <v>4</v>
      </c>
      <c r="K3" s="6" t="s">
        <v>2</v>
      </c>
      <c r="L3" s="7" t="s">
        <v>3</v>
      </c>
      <c r="M3" s="8" t="s">
        <v>4</v>
      </c>
      <c r="N3" s="7" t="s">
        <v>2</v>
      </c>
      <c r="O3" s="7" t="s">
        <v>3</v>
      </c>
      <c r="P3" s="8" t="s">
        <v>4</v>
      </c>
      <c r="Q3" s="7" t="s">
        <v>2</v>
      </c>
      <c r="R3" s="7" t="s">
        <v>3</v>
      </c>
      <c r="S3" s="8" t="s">
        <v>4</v>
      </c>
      <c r="T3" s="7" t="s">
        <v>2</v>
      </c>
      <c r="U3" s="7" t="s">
        <v>3</v>
      </c>
      <c r="V3" s="9" t="s">
        <v>4</v>
      </c>
    </row>
    <row r="4" spans="1:22" x14ac:dyDescent="0.25">
      <c r="A4" s="240" t="s">
        <v>5</v>
      </c>
      <c r="B4" s="10"/>
      <c r="C4" s="11"/>
      <c r="D4" s="12"/>
      <c r="E4" s="10"/>
      <c r="F4" s="11"/>
      <c r="G4" s="12"/>
      <c r="H4" s="10"/>
      <c r="I4" s="11"/>
      <c r="J4" s="12"/>
      <c r="K4" s="10"/>
      <c r="L4" s="11"/>
      <c r="M4" s="12"/>
      <c r="N4" s="10"/>
      <c r="O4" s="11"/>
      <c r="P4" s="12"/>
      <c r="Q4" s="10"/>
      <c r="R4" s="11"/>
      <c r="S4" s="12"/>
      <c r="T4" s="10"/>
      <c r="U4" s="11"/>
      <c r="V4" s="13"/>
    </row>
    <row r="5" spans="1:22" x14ac:dyDescent="0.25">
      <c r="A5" s="14" t="s">
        <v>6</v>
      </c>
      <c r="B5" s="15">
        <v>3198.6280000000002</v>
      </c>
      <c r="C5" s="16">
        <v>576.91</v>
      </c>
      <c r="D5" s="17">
        <f>C5/B5</f>
        <v>0.18036170508105348</v>
      </c>
      <c r="E5" s="15">
        <v>3673</v>
      </c>
      <c r="F5" s="16">
        <v>540</v>
      </c>
      <c r="G5" s="17">
        <f>F5/E5</f>
        <v>0.14701878573373264</v>
      </c>
      <c r="H5" s="15">
        <v>4057</v>
      </c>
      <c r="I5" s="16">
        <v>681</v>
      </c>
      <c r="J5" s="17">
        <f>I5/H5</f>
        <v>0.16785802316982992</v>
      </c>
      <c r="K5" s="15">
        <v>4107.8519999999999</v>
      </c>
      <c r="L5" s="16">
        <v>830.42100000000005</v>
      </c>
      <c r="M5" s="17">
        <f>L5/K5</f>
        <v>0.2021545566880209</v>
      </c>
      <c r="N5" s="15">
        <v>4406.165</v>
      </c>
      <c r="O5" s="16">
        <v>1095.3030000000001</v>
      </c>
      <c r="P5" s="17">
        <f>O5/N5</f>
        <v>0.24858419963846115</v>
      </c>
      <c r="Q5" s="15">
        <v>3994.7440000000001</v>
      </c>
      <c r="R5" s="18">
        <v>1884.434</v>
      </c>
      <c r="S5" s="19">
        <f>R5/Q5</f>
        <v>0.47172835105328398</v>
      </c>
      <c r="T5" s="20">
        <v>4953.6899999999996</v>
      </c>
      <c r="U5" s="18">
        <v>2086.0430000000001</v>
      </c>
      <c r="V5" s="21">
        <f>U5/T5</f>
        <v>0.42110891073119239</v>
      </c>
    </row>
    <row r="6" spans="1:22" x14ac:dyDescent="0.25">
      <c r="A6" s="38" t="s">
        <v>7</v>
      </c>
      <c r="B6" s="22"/>
      <c r="C6" s="23"/>
      <c r="D6" s="24"/>
      <c r="E6" s="22"/>
      <c r="F6" s="23"/>
      <c r="G6" s="24"/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2"/>
      <c r="U6" s="23"/>
      <c r="V6" s="25"/>
    </row>
    <row r="7" spans="1:22" x14ac:dyDescent="0.25">
      <c r="A7" s="26" t="s">
        <v>8</v>
      </c>
      <c r="B7" s="22">
        <v>285.83100000000002</v>
      </c>
      <c r="C7" s="23">
        <v>0</v>
      </c>
      <c r="D7" s="24">
        <f t="shared" ref="D7:D12" si="0">C7/B7</f>
        <v>0</v>
      </c>
      <c r="E7" s="22">
        <v>294</v>
      </c>
      <c r="F7" s="23">
        <v>0</v>
      </c>
      <c r="G7" s="24">
        <f t="shared" ref="G7:G9" si="1">F7/E7</f>
        <v>0</v>
      </c>
      <c r="H7" s="22">
        <v>294</v>
      </c>
      <c r="I7" s="23">
        <v>0</v>
      </c>
      <c r="J7" s="24">
        <f t="shared" ref="J7:J9" si="2">I7/H7</f>
        <v>0</v>
      </c>
      <c r="K7" s="22">
        <v>309.00400000000002</v>
      </c>
      <c r="L7" s="23">
        <v>0</v>
      </c>
      <c r="M7" s="24">
        <f t="shared" ref="M7:M9" si="3">L7/K7</f>
        <v>0</v>
      </c>
      <c r="N7" s="22">
        <v>318.274</v>
      </c>
      <c r="O7" s="23">
        <v>0</v>
      </c>
      <c r="P7" s="24">
        <f t="shared" ref="P7:P9" si="4">O7/N7</f>
        <v>0</v>
      </c>
      <c r="Q7" s="22">
        <v>330.36799999999999</v>
      </c>
      <c r="R7" s="23">
        <v>0</v>
      </c>
      <c r="S7" s="27">
        <f t="shared" ref="S7:S9" si="5">R7/Q7</f>
        <v>0</v>
      </c>
      <c r="T7" s="22">
        <v>340.279</v>
      </c>
      <c r="U7" s="23">
        <v>0</v>
      </c>
      <c r="V7" s="28">
        <f t="shared" ref="V7:V9" si="6">U7/T7</f>
        <v>0</v>
      </c>
    </row>
    <row r="8" spans="1:22" x14ac:dyDescent="0.25">
      <c r="A8" s="29" t="s">
        <v>213</v>
      </c>
      <c r="B8" s="22">
        <v>997.71199999999999</v>
      </c>
      <c r="C8" s="23">
        <v>186.928</v>
      </c>
      <c r="D8" s="24">
        <f t="shared" si="0"/>
        <v>0.18735667206568629</v>
      </c>
      <c r="E8" s="22">
        <v>769</v>
      </c>
      <c r="F8" s="23">
        <v>193</v>
      </c>
      <c r="G8" s="24">
        <f t="shared" si="1"/>
        <v>0.25097529258777634</v>
      </c>
      <c r="H8" s="22">
        <v>791</v>
      </c>
      <c r="I8" s="23">
        <v>40</v>
      </c>
      <c r="J8" s="24">
        <f t="shared" si="2"/>
        <v>5.0568900126422248E-2</v>
      </c>
      <c r="K8" s="22">
        <v>937.3</v>
      </c>
      <c r="L8" s="23">
        <v>24.369800000000001</v>
      </c>
      <c r="M8" s="24">
        <f t="shared" si="3"/>
        <v>2.6000000000000002E-2</v>
      </c>
      <c r="N8" s="22">
        <v>965.41899999999998</v>
      </c>
      <c r="O8" s="23">
        <v>25.100894</v>
      </c>
      <c r="P8" s="24">
        <f t="shared" si="4"/>
        <v>2.6000000000000002E-2</v>
      </c>
      <c r="Q8" s="22">
        <v>996.48</v>
      </c>
      <c r="R8" s="23">
        <v>0</v>
      </c>
      <c r="S8" s="27">
        <f t="shared" si="5"/>
        <v>0</v>
      </c>
      <c r="T8" s="22">
        <v>1026.374</v>
      </c>
      <c r="U8" s="23">
        <v>0</v>
      </c>
      <c r="V8" s="28">
        <f t="shared" si="6"/>
        <v>0</v>
      </c>
    </row>
    <row r="9" spans="1:22" x14ac:dyDescent="0.25">
      <c r="A9" s="26" t="s">
        <v>214</v>
      </c>
      <c r="B9" s="22">
        <v>135</v>
      </c>
      <c r="C9" s="23">
        <v>0</v>
      </c>
      <c r="D9" s="24">
        <f t="shared" si="0"/>
        <v>0</v>
      </c>
      <c r="E9" s="22">
        <v>139</v>
      </c>
      <c r="F9" s="23">
        <v>0</v>
      </c>
      <c r="G9" s="24">
        <f t="shared" si="1"/>
        <v>0</v>
      </c>
      <c r="H9" s="22">
        <v>146</v>
      </c>
      <c r="I9" s="23">
        <v>0</v>
      </c>
      <c r="J9" s="24">
        <f t="shared" si="2"/>
        <v>0</v>
      </c>
      <c r="K9" s="22">
        <v>326.29399999999998</v>
      </c>
      <c r="L9" s="23">
        <v>0</v>
      </c>
      <c r="M9" s="24">
        <f t="shared" si="3"/>
        <v>0</v>
      </c>
      <c r="N9" s="22">
        <v>358.98500000000001</v>
      </c>
      <c r="O9" s="23">
        <v>0</v>
      </c>
      <c r="P9" s="24">
        <f t="shared" si="4"/>
        <v>0</v>
      </c>
      <c r="Q9" s="22">
        <v>372.62599999999998</v>
      </c>
      <c r="R9" s="23">
        <v>0</v>
      </c>
      <c r="S9" s="27">
        <f t="shared" si="5"/>
        <v>0</v>
      </c>
      <c r="T9" s="22">
        <v>383.80500000000001</v>
      </c>
      <c r="U9" s="23">
        <v>0</v>
      </c>
      <c r="V9" s="28">
        <f t="shared" si="6"/>
        <v>0</v>
      </c>
    </row>
    <row r="10" spans="1:22" x14ac:dyDescent="0.25">
      <c r="A10" s="26" t="s">
        <v>9</v>
      </c>
      <c r="B10" s="22">
        <v>154.94999999999999</v>
      </c>
      <c r="C10" s="23">
        <v>0</v>
      </c>
      <c r="D10" s="24">
        <f t="shared" si="0"/>
        <v>0</v>
      </c>
      <c r="E10" s="22" t="s">
        <v>10</v>
      </c>
      <c r="F10" s="23">
        <v>0</v>
      </c>
      <c r="G10" s="24" t="s">
        <v>10</v>
      </c>
      <c r="H10" s="22" t="s">
        <v>10</v>
      </c>
      <c r="I10" s="23">
        <v>0</v>
      </c>
      <c r="J10" s="24" t="s">
        <v>10</v>
      </c>
      <c r="K10" s="22" t="s">
        <v>10</v>
      </c>
      <c r="L10" s="23" t="s">
        <v>10</v>
      </c>
      <c r="M10" s="24" t="s">
        <v>10</v>
      </c>
      <c r="N10" s="22" t="s">
        <v>10</v>
      </c>
      <c r="O10" s="23" t="s">
        <v>10</v>
      </c>
      <c r="P10" s="24" t="s">
        <v>10</v>
      </c>
      <c r="Q10" s="22" t="s">
        <v>10</v>
      </c>
      <c r="R10" s="23" t="s">
        <v>10</v>
      </c>
      <c r="S10" s="24" t="s">
        <v>10</v>
      </c>
      <c r="T10" s="22" t="s">
        <v>10</v>
      </c>
      <c r="U10" s="23" t="s">
        <v>10</v>
      </c>
      <c r="V10" s="25" t="s">
        <v>10</v>
      </c>
    </row>
    <row r="11" spans="1:22" x14ac:dyDescent="0.25">
      <c r="A11" s="26" t="s">
        <v>11</v>
      </c>
      <c r="B11" s="22">
        <v>7747.6549999999997</v>
      </c>
      <c r="C11" s="23">
        <v>6850.4619999999995</v>
      </c>
      <c r="D11" s="24">
        <f t="shared" si="0"/>
        <v>0.88419812188333113</v>
      </c>
      <c r="E11" s="22">
        <v>8617</v>
      </c>
      <c r="F11" s="23">
        <v>7479</v>
      </c>
      <c r="G11" s="24">
        <f t="shared" ref="G11:G12" si="7">F11/E11</f>
        <v>0.86793547638389235</v>
      </c>
      <c r="H11" s="22">
        <v>10308</v>
      </c>
      <c r="I11" s="23">
        <v>9475</v>
      </c>
      <c r="J11" s="24">
        <f t="shared" ref="J11:J12" si="8">I11/H11</f>
        <v>0.91918897943344979</v>
      </c>
      <c r="K11" s="22">
        <v>10333.574000000001</v>
      </c>
      <c r="L11" s="23">
        <v>9950.2639999999992</v>
      </c>
      <c r="M11" s="24">
        <f t="shared" ref="M11:M12" si="9">L11/K11</f>
        <v>0.96290634779409323</v>
      </c>
      <c r="N11" s="22">
        <v>9476.1170000000002</v>
      </c>
      <c r="O11" s="23">
        <v>9046.3860600000007</v>
      </c>
      <c r="P11" s="24">
        <f t="shared" ref="P11:P12" si="10">O11/N11</f>
        <v>0.95465115721977689</v>
      </c>
      <c r="Q11" s="22">
        <v>10157.599</v>
      </c>
      <c r="R11" s="30">
        <v>9569.3690000000006</v>
      </c>
      <c r="S11" s="31">
        <f>R11/Q11</f>
        <v>0.94208966114925397</v>
      </c>
      <c r="T11" s="32">
        <v>10388.669</v>
      </c>
      <c r="U11" s="30">
        <v>10138.323</v>
      </c>
      <c r="V11" s="25">
        <f>U11/T11</f>
        <v>0.97590201401161214</v>
      </c>
    </row>
    <row r="12" spans="1:22" x14ac:dyDescent="0.25">
      <c r="A12" s="26" t="s">
        <v>12</v>
      </c>
      <c r="B12" s="22">
        <v>895</v>
      </c>
      <c r="C12" s="23">
        <v>10.1</v>
      </c>
      <c r="D12" s="24">
        <f t="shared" si="0"/>
        <v>1.1284916201117318E-2</v>
      </c>
      <c r="E12" s="22">
        <v>640</v>
      </c>
      <c r="F12" s="23">
        <v>0</v>
      </c>
      <c r="G12" s="24">
        <f t="shared" si="7"/>
        <v>0</v>
      </c>
      <c r="H12" s="22">
        <v>629</v>
      </c>
      <c r="I12" s="23">
        <v>0</v>
      </c>
      <c r="J12" s="24">
        <f t="shared" si="8"/>
        <v>0</v>
      </c>
      <c r="K12" s="22">
        <v>470.37700000000001</v>
      </c>
      <c r="L12" s="23">
        <v>0</v>
      </c>
      <c r="M12" s="24">
        <f t="shared" si="9"/>
        <v>0</v>
      </c>
      <c r="N12" s="22">
        <v>560.57799999999997</v>
      </c>
      <c r="O12" s="23">
        <v>0</v>
      </c>
      <c r="P12" s="24">
        <f t="shared" si="10"/>
        <v>0</v>
      </c>
      <c r="Q12" s="22" t="s">
        <v>10</v>
      </c>
      <c r="R12" s="23" t="s">
        <v>10</v>
      </c>
      <c r="S12" s="24" t="s">
        <v>10</v>
      </c>
      <c r="T12" s="22" t="s">
        <v>10</v>
      </c>
      <c r="U12" s="23" t="s">
        <v>10</v>
      </c>
      <c r="V12" s="25" t="s">
        <v>10</v>
      </c>
    </row>
    <row r="13" spans="1:22" x14ac:dyDescent="0.25">
      <c r="A13" s="33" t="s">
        <v>13</v>
      </c>
      <c r="B13" s="15"/>
      <c r="C13" s="16"/>
      <c r="D13" s="17"/>
      <c r="E13" s="15"/>
      <c r="F13" s="16"/>
      <c r="G13" s="17"/>
      <c r="H13" s="15"/>
      <c r="I13" s="16"/>
      <c r="J13" s="17"/>
      <c r="K13" s="15"/>
      <c r="L13" s="16"/>
      <c r="M13" s="17"/>
      <c r="N13" s="15"/>
      <c r="O13" s="16"/>
      <c r="P13" s="17"/>
      <c r="Q13" s="15"/>
      <c r="R13" s="16"/>
      <c r="S13" s="17"/>
      <c r="T13" s="15"/>
      <c r="U13" s="16"/>
      <c r="V13" s="34"/>
    </row>
    <row r="14" spans="1:22" x14ac:dyDescent="0.25">
      <c r="A14" s="14" t="s">
        <v>14</v>
      </c>
      <c r="B14" s="15" t="s">
        <v>10</v>
      </c>
      <c r="C14" s="16" t="s">
        <v>10</v>
      </c>
      <c r="D14" s="17" t="s">
        <v>10</v>
      </c>
      <c r="E14" s="15" t="s">
        <v>10</v>
      </c>
      <c r="F14" s="16" t="s">
        <v>10</v>
      </c>
      <c r="G14" s="17" t="s">
        <v>10</v>
      </c>
      <c r="H14" s="15">
        <v>3895</v>
      </c>
      <c r="I14" s="16">
        <v>1896</v>
      </c>
      <c r="J14" s="17">
        <f t="shared" ref="J14:J15" si="11">I14/H14</f>
        <v>0.48677792041078305</v>
      </c>
      <c r="K14" s="15">
        <v>15427.125</v>
      </c>
      <c r="L14" s="16">
        <v>2130.9989999999998</v>
      </c>
      <c r="M14" s="17">
        <f t="shared" ref="M14:M15" si="12">L14/K14</f>
        <v>0.1381332555482632</v>
      </c>
      <c r="N14" s="15">
        <v>15194.654</v>
      </c>
      <c r="O14" s="16">
        <v>2125.415</v>
      </c>
      <c r="P14" s="17">
        <f t="shared" ref="P14:P15" si="13">O14/N14</f>
        <v>0.13987913117337189</v>
      </c>
      <c r="Q14" s="15">
        <v>16858.661</v>
      </c>
      <c r="R14" s="18">
        <v>14179.596</v>
      </c>
      <c r="S14" s="19">
        <f>+R14/Q14</f>
        <v>0.84108672687587704</v>
      </c>
      <c r="T14" s="20">
        <v>15674.852000000001</v>
      </c>
      <c r="U14" s="18">
        <v>14475.842000000001</v>
      </c>
      <c r="V14" s="34">
        <f t="shared" ref="V14:V15" si="14">U14/T14</f>
        <v>0.92350741174462125</v>
      </c>
    </row>
    <row r="15" spans="1:22" x14ac:dyDescent="0.25">
      <c r="A15" s="14" t="s">
        <v>15</v>
      </c>
      <c r="B15" s="15">
        <v>2476.2449999999999</v>
      </c>
      <c r="C15" s="16">
        <v>0</v>
      </c>
      <c r="D15" s="17">
        <f t="shared" ref="D15:D18" si="15">C15/B15</f>
        <v>0</v>
      </c>
      <c r="E15" s="15">
        <v>2854</v>
      </c>
      <c r="F15" s="16">
        <v>80</v>
      </c>
      <c r="G15" s="17">
        <f t="shared" ref="G15:G18" si="16">F15/E15</f>
        <v>2.8030833917309039E-2</v>
      </c>
      <c r="H15" s="15">
        <v>4105</v>
      </c>
      <c r="I15" s="16">
        <v>180</v>
      </c>
      <c r="J15" s="17">
        <f t="shared" si="11"/>
        <v>4.38489646772229E-2</v>
      </c>
      <c r="K15" s="15">
        <v>2806.261</v>
      </c>
      <c r="L15" s="16">
        <v>0</v>
      </c>
      <c r="M15" s="17">
        <f t="shared" si="12"/>
        <v>0</v>
      </c>
      <c r="N15" s="15">
        <v>4375.6620000000003</v>
      </c>
      <c r="O15" s="16">
        <v>1059.412</v>
      </c>
      <c r="P15" s="17">
        <f t="shared" si="13"/>
        <v>0.2421146788760192</v>
      </c>
      <c r="Q15" s="15">
        <v>3480</v>
      </c>
      <c r="R15" s="18">
        <v>2254.893</v>
      </c>
      <c r="S15" s="19">
        <f t="shared" ref="S15" si="17">R15/Q15</f>
        <v>0.64795775862068972</v>
      </c>
      <c r="T15" s="20">
        <v>3989.9569999999999</v>
      </c>
      <c r="U15" s="18">
        <v>2668.3380000000002</v>
      </c>
      <c r="V15" s="34">
        <f t="shared" si="14"/>
        <v>0.66876359820419129</v>
      </c>
    </row>
    <row r="16" spans="1:22" x14ac:dyDescent="0.25">
      <c r="A16" s="14" t="s">
        <v>16</v>
      </c>
      <c r="B16" s="15">
        <v>105.244</v>
      </c>
      <c r="C16" s="16">
        <v>0</v>
      </c>
      <c r="D16" s="17">
        <f t="shared" si="15"/>
        <v>0</v>
      </c>
      <c r="E16" s="15">
        <v>64</v>
      </c>
      <c r="F16" s="16">
        <v>0</v>
      </c>
      <c r="G16" s="17">
        <f t="shared" si="16"/>
        <v>0</v>
      </c>
      <c r="H16" s="15" t="s">
        <v>10</v>
      </c>
      <c r="I16" s="16" t="s">
        <v>10</v>
      </c>
      <c r="J16" s="17" t="s">
        <v>10</v>
      </c>
      <c r="K16" s="15" t="s">
        <v>10</v>
      </c>
      <c r="L16" s="16" t="s">
        <v>10</v>
      </c>
      <c r="M16" s="17" t="s">
        <v>10</v>
      </c>
      <c r="N16" s="15" t="s">
        <v>10</v>
      </c>
      <c r="O16" s="16" t="s">
        <v>10</v>
      </c>
      <c r="P16" s="17" t="s">
        <v>10</v>
      </c>
      <c r="Q16" s="15" t="s">
        <v>10</v>
      </c>
      <c r="R16" s="18" t="s">
        <v>10</v>
      </c>
      <c r="S16" s="19" t="s">
        <v>10</v>
      </c>
      <c r="T16" s="20" t="s">
        <v>10</v>
      </c>
      <c r="U16" s="18" t="s">
        <v>10</v>
      </c>
      <c r="V16" s="34" t="s">
        <v>10</v>
      </c>
    </row>
    <row r="17" spans="1:22" x14ac:dyDescent="0.25">
      <c r="A17" s="14" t="s">
        <v>17</v>
      </c>
      <c r="B17" s="15">
        <v>5234.9610000000002</v>
      </c>
      <c r="C17" s="16">
        <v>441</v>
      </c>
      <c r="D17" s="17">
        <f t="shared" si="15"/>
        <v>8.4241315264812863E-2</v>
      </c>
      <c r="E17" s="15">
        <v>5545</v>
      </c>
      <c r="F17" s="16">
        <v>256</v>
      </c>
      <c r="G17" s="17">
        <f t="shared" si="16"/>
        <v>4.6167718665464381E-2</v>
      </c>
      <c r="H17" s="15">
        <v>2154</v>
      </c>
      <c r="I17" s="16">
        <v>253</v>
      </c>
      <c r="J17" s="17">
        <f t="shared" ref="J17:J18" si="18">I17/H17</f>
        <v>0.11745589600742803</v>
      </c>
      <c r="K17" s="15" t="s">
        <v>10</v>
      </c>
      <c r="L17" s="16" t="s">
        <v>10</v>
      </c>
      <c r="M17" s="17" t="s">
        <v>10</v>
      </c>
      <c r="N17" s="15" t="s">
        <v>10</v>
      </c>
      <c r="O17" s="16" t="s">
        <v>10</v>
      </c>
      <c r="P17" s="17" t="s">
        <v>10</v>
      </c>
      <c r="Q17" s="15">
        <v>1209.452</v>
      </c>
      <c r="R17" s="18">
        <v>1017.27</v>
      </c>
      <c r="S17" s="19">
        <f>+R17/Q17</f>
        <v>0.84109993616943868</v>
      </c>
      <c r="T17" s="20">
        <v>1245.7360000000001</v>
      </c>
      <c r="U17" s="18">
        <v>1150.4459999999999</v>
      </c>
      <c r="V17" s="34">
        <f t="shared" ref="V17:V20" si="19">U17/T17</f>
        <v>0.92350706730800092</v>
      </c>
    </row>
    <row r="18" spans="1:22" x14ac:dyDescent="0.25">
      <c r="A18" s="14" t="s">
        <v>215</v>
      </c>
      <c r="B18" s="15">
        <v>507.20299999999997</v>
      </c>
      <c r="C18" s="16">
        <v>254</v>
      </c>
      <c r="D18" s="17">
        <f t="shared" si="15"/>
        <v>0.5007856814727043</v>
      </c>
      <c r="E18" s="15">
        <v>521</v>
      </c>
      <c r="F18" s="16">
        <v>260</v>
      </c>
      <c r="G18" s="17">
        <f t="shared" si="16"/>
        <v>0.49904030710172742</v>
      </c>
      <c r="H18" s="15">
        <v>537</v>
      </c>
      <c r="I18" s="16">
        <v>358</v>
      </c>
      <c r="J18" s="17">
        <f t="shared" si="18"/>
        <v>0.66666666666666663</v>
      </c>
      <c r="K18" s="15">
        <v>548.32600000000002</v>
      </c>
      <c r="L18" s="16">
        <v>0</v>
      </c>
      <c r="M18" s="17"/>
      <c r="N18" s="15">
        <v>564.77599999999995</v>
      </c>
      <c r="O18" s="16">
        <v>0</v>
      </c>
      <c r="P18" s="17"/>
      <c r="Q18" s="15">
        <v>986.23699999999997</v>
      </c>
      <c r="R18" s="18">
        <v>829.524</v>
      </c>
      <c r="S18" s="19">
        <f t="shared" ref="S18:S19" si="20">R18/Q18</f>
        <v>0.84110006012753524</v>
      </c>
      <c r="T18" s="20">
        <v>953.82399999999996</v>
      </c>
      <c r="U18" s="18">
        <v>880.86400000000003</v>
      </c>
      <c r="V18" s="34">
        <f t="shared" si="19"/>
        <v>0.92350790082866452</v>
      </c>
    </row>
    <row r="19" spans="1:22" x14ac:dyDescent="0.25">
      <c r="A19" s="14" t="s">
        <v>18</v>
      </c>
      <c r="B19" s="15" t="s">
        <v>10</v>
      </c>
      <c r="C19" s="16" t="s">
        <v>10</v>
      </c>
      <c r="D19" s="35" t="s">
        <v>10</v>
      </c>
      <c r="E19" s="15" t="s">
        <v>10</v>
      </c>
      <c r="F19" s="16" t="s">
        <v>10</v>
      </c>
      <c r="G19" s="35" t="s">
        <v>10</v>
      </c>
      <c r="H19" s="15" t="s">
        <v>10</v>
      </c>
      <c r="I19" s="16" t="s">
        <v>10</v>
      </c>
      <c r="J19" s="35" t="s">
        <v>10</v>
      </c>
      <c r="K19" s="15" t="s">
        <v>10</v>
      </c>
      <c r="L19" s="16" t="s">
        <v>10</v>
      </c>
      <c r="M19" s="35" t="s">
        <v>10</v>
      </c>
      <c r="N19" s="15" t="s">
        <v>10</v>
      </c>
      <c r="O19" s="16" t="s">
        <v>10</v>
      </c>
      <c r="P19" s="35" t="s">
        <v>10</v>
      </c>
      <c r="Q19" s="15">
        <v>10078.638999999999</v>
      </c>
      <c r="R19" s="16">
        <v>0</v>
      </c>
      <c r="S19" s="36">
        <f t="shared" si="20"/>
        <v>0</v>
      </c>
      <c r="T19" s="15">
        <v>8657.6020000000008</v>
      </c>
      <c r="U19" s="16">
        <v>0</v>
      </c>
      <c r="V19" s="37">
        <f t="shared" si="19"/>
        <v>0</v>
      </c>
    </row>
    <row r="20" spans="1:22" x14ac:dyDescent="0.25">
      <c r="A20" s="14" t="s">
        <v>19</v>
      </c>
      <c r="B20" s="15" t="s">
        <v>10</v>
      </c>
      <c r="C20" s="16" t="s">
        <v>10</v>
      </c>
      <c r="D20" s="35" t="s">
        <v>10</v>
      </c>
      <c r="E20" s="15" t="s">
        <v>10</v>
      </c>
      <c r="F20" s="16" t="s">
        <v>10</v>
      </c>
      <c r="G20" s="35" t="s">
        <v>10</v>
      </c>
      <c r="H20" s="15" t="s">
        <v>10</v>
      </c>
      <c r="I20" s="16" t="s">
        <v>10</v>
      </c>
      <c r="J20" s="35" t="s">
        <v>10</v>
      </c>
      <c r="K20" s="15" t="s">
        <v>10</v>
      </c>
      <c r="L20" s="16" t="s">
        <v>10</v>
      </c>
      <c r="M20" s="35" t="s">
        <v>10</v>
      </c>
      <c r="N20" s="15" t="s">
        <v>10</v>
      </c>
      <c r="O20" s="16" t="s">
        <v>10</v>
      </c>
      <c r="P20" s="35" t="s">
        <v>10</v>
      </c>
      <c r="Q20" s="15" t="s">
        <v>10</v>
      </c>
      <c r="R20" s="16" t="s">
        <v>10</v>
      </c>
      <c r="S20" s="35" t="s">
        <v>10</v>
      </c>
      <c r="T20" s="15">
        <v>515</v>
      </c>
      <c r="U20" s="18">
        <v>515</v>
      </c>
      <c r="V20" s="37">
        <f t="shared" si="19"/>
        <v>1</v>
      </c>
    </row>
    <row r="21" spans="1:22" x14ac:dyDescent="0.25">
      <c r="A21" s="38" t="s">
        <v>20</v>
      </c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32"/>
      <c r="R21" s="30"/>
      <c r="S21" s="31"/>
      <c r="T21" s="32"/>
      <c r="U21" s="30"/>
      <c r="V21" s="25"/>
    </row>
    <row r="22" spans="1:22" x14ac:dyDescent="0.25">
      <c r="A22" s="26" t="s">
        <v>21</v>
      </c>
      <c r="B22" s="22" t="s">
        <v>10</v>
      </c>
      <c r="C22" s="23" t="s">
        <v>10</v>
      </c>
      <c r="D22" s="39" t="s">
        <v>10</v>
      </c>
      <c r="E22" s="22" t="s">
        <v>10</v>
      </c>
      <c r="F22" s="23" t="s">
        <v>10</v>
      </c>
      <c r="G22" s="39" t="s">
        <v>10</v>
      </c>
      <c r="H22" s="22" t="s">
        <v>10</v>
      </c>
      <c r="I22" s="23" t="s">
        <v>10</v>
      </c>
      <c r="J22" s="39" t="s">
        <v>10</v>
      </c>
      <c r="K22" s="22" t="s">
        <v>10</v>
      </c>
      <c r="L22" s="23" t="s">
        <v>10</v>
      </c>
      <c r="M22" s="39" t="s">
        <v>10</v>
      </c>
      <c r="N22" s="22" t="s">
        <v>10</v>
      </c>
      <c r="O22" s="23" t="s">
        <v>10</v>
      </c>
      <c r="P22" s="39" t="s">
        <v>10</v>
      </c>
      <c r="Q22" s="32">
        <v>2378.15</v>
      </c>
      <c r="R22" s="30">
        <v>2378.15</v>
      </c>
      <c r="S22" s="40">
        <f t="shared" ref="S22:S23" si="21">R22/Q22</f>
        <v>1</v>
      </c>
      <c r="T22" s="32">
        <v>2852.328</v>
      </c>
      <c r="U22" s="30">
        <v>2852.328</v>
      </c>
      <c r="V22" s="28">
        <f t="shared" ref="V22:V23" si="22">U22/T22</f>
        <v>1</v>
      </c>
    </row>
    <row r="23" spans="1:22" x14ac:dyDescent="0.25">
      <c r="A23" s="26" t="s">
        <v>22</v>
      </c>
      <c r="B23" s="22" t="s">
        <v>10</v>
      </c>
      <c r="C23" s="23" t="s">
        <v>10</v>
      </c>
      <c r="D23" s="39" t="s">
        <v>10</v>
      </c>
      <c r="E23" s="22" t="s">
        <v>10</v>
      </c>
      <c r="F23" s="23" t="s">
        <v>10</v>
      </c>
      <c r="G23" s="39" t="s">
        <v>10</v>
      </c>
      <c r="H23" s="22" t="s">
        <v>10</v>
      </c>
      <c r="I23" s="23" t="s">
        <v>10</v>
      </c>
      <c r="J23" s="39" t="s">
        <v>10</v>
      </c>
      <c r="K23" s="22" t="s">
        <v>10</v>
      </c>
      <c r="L23" s="23" t="s">
        <v>10</v>
      </c>
      <c r="M23" s="39" t="s">
        <v>10</v>
      </c>
      <c r="N23" s="22" t="s">
        <v>10</v>
      </c>
      <c r="O23" s="23" t="s">
        <v>10</v>
      </c>
      <c r="P23" s="39" t="s">
        <v>10</v>
      </c>
      <c r="Q23" s="32">
        <v>1803.317</v>
      </c>
      <c r="R23" s="30">
        <v>1622.9839999999999</v>
      </c>
      <c r="S23" s="41">
        <f t="shared" si="21"/>
        <v>0.89999927910622479</v>
      </c>
      <c r="T23" s="32">
        <v>1305.71</v>
      </c>
      <c r="U23" s="30">
        <v>1175.1389999999999</v>
      </c>
      <c r="V23" s="42">
        <f t="shared" si="22"/>
        <v>0.89999999999999991</v>
      </c>
    </row>
    <row r="24" spans="1:22" x14ac:dyDescent="0.25">
      <c r="A24" s="26" t="s">
        <v>23</v>
      </c>
      <c r="B24" s="22" t="s">
        <v>10</v>
      </c>
      <c r="C24" s="23" t="s">
        <v>10</v>
      </c>
      <c r="D24" s="24" t="s">
        <v>10</v>
      </c>
      <c r="E24" s="22" t="s">
        <v>10</v>
      </c>
      <c r="F24" s="23" t="s">
        <v>10</v>
      </c>
      <c r="G24" s="24" t="s">
        <v>10</v>
      </c>
      <c r="H24" s="22" t="s">
        <v>10</v>
      </c>
      <c r="I24" s="23" t="s">
        <v>10</v>
      </c>
      <c r="J24" s="24" t="s">
        <v>10</v>
      </c>
      <c r="K24" s="22" t="s">
        <v>10</v>
      </c>
      <c r="L24" s="23" t="s">
        <v>10</v>
      </c>
      <c r="M24" s="24" t="s">
        <v>10</v>
      </c>
      <c r="N24" s="22">
        <v>7194.8530000000001</v>
      </c>
      <c r="O24" s="23">
        <v>887.98400000000004</v>
      </c>
      <c r="P24" s="24">
        <f t="shared" ref="P24:P25" si="23">O24/N24</f>
        <v>0.12341933879677598</v>
      </c>
      <c r="Q24" s="32" t="s">
        <v>10</v>
      </c>
      <c r="R24" s="30" t="s">
        <v>10</v>
      </c>
      <c r="S24" s="43" t="s">
        <v>10</v>
      </c>
      <c r="T24" s="32" t="s">
        <v>10</v>
      </c>
      <c r="U24" s="30" t="s">
        <v>10</v>
      </c>
      <c r="V24" s="44" t="s">
        <v>10</v>
      </c>
    </row>
    <row r="25" spans="1:22" x14ac:dyDescent="0.25">
      <c r="A25" s="26" t="s">
        <v>24</v>
      </c>
      <c r="B25" s="22" t="s">
        <v>10</v>
      </c>
      <c r="C25" s="23" t="s">
        <v>10</v>
      </c>
      <c r="D25" s="24" t="s">
        <v>10</v>
      </c>
      <c r="E25" s="22" t="s">
        <v>10</v>
      </c>
      <c r="F25" s="23" t="s">
        <v>10</v>
      </c>
      <c r="G25" s="24" t="s">
        <v>10</v>
      </c>
      <c r="H25" s="22" t="s">
        <v>10</v>
      </c>
      <c r="I25" s="23" t="s">
        <v>10</v>
      </c>
      <c r="J25" s="24" t="s">
        <v>10</v>
      </c>
      <c r="K25" s="22" t="s">
        <v>10</v>
      </c>
      <c r="L25" s="23" t="s">
        <v>10</v>
      </c>
      <c r="M25" s="24" t="s">
        <v>10</v>
      </c>
      <c r="N25" s="22">
        <v>1134.864</v>
      </c>
      <c r="O25" s="23">
        <v>404.68063899999999</v>
      </c>
      <c r="P25" s="24">
        <f t="shared" si="23"/>
        <v>0.35658954641260976</v>
      </c>
      <c r="Q25" s="22" t="s">
        <v>10</v>
      </c>
      <c r="R25" s="23" t="s">
        <v>10</v>
      </c>
      <c r="S25" s="39" t="s">
        <v>10</v>
      </c>
      <c r="T25" s="22" t="s">
        <v>10</v>
      </c>
      <c r="U25" s="23" t="s">
        <v>10</v>
      </c>
      <c r="V25" s="44" t="s">
        <v>10</v>
      </c>
    </row>
    <row r="26" spans="1:22" x14ac:dyDescent="0.25">
      <c r="A26" s="33" t="s">
        <v>25</v>
      </c>
      <c r="B26" s="15"/>
      <c r="C26" s="16"/>
      <c r="D26" s="17"/>
      <c r="E26" s="15"/>
      <c r="F26" s="16"/>
      <c r="G26" s="17"/>
      <c r="H26" s="15"/>
      <c r="I26" s="16"/>
      <c r="J26" s="17"/>
      <c r="K26" s="15"/>
      <c r="L26" s="16"/>
      <c r="M26" s="17"/>
      <c r="N26" s="15"/>
      <c r="O26" s="16"/>
      <c r="P26" s="17"/>
      <c r="Q26" s="15" t="s">
        <v>10</v>
      </c>
      <c r="R26" s="16" t="s">
        <v>10</v>
      </c>
      <c r="S26" s="35" t="s">
        <v>10</v>
      </c>
      <c r="T26" s="15" t="s">
        <v>10</v>
      </c>
      <c r="U26" s="16" t="s">
        <v>10</v>
      </c>
      <c r="V26" s="45" t="s">
        <v>10</v>
      </c>
    </row>
    <row r="27" spans="1:22" x14ac:dyDescent="0.25">
      <c r="A27" s="14" t="s">
        <v>26</v>
      </c>
      <c r="B27" s="15">
        <v>1315.405</v>
      </c>
      <c r="C27" s="16">
        <v>0</v>
      </c>
      <c r="D27" s="17">
        <f t="shared" ref="D27:D30" si="24">C27/B27</f>
        <v>0</v>
      </c>
      <c r="E27" s="15">
        <v>1251</v>
      </c>
      <c r="F27" s="16">
        <v>0</v>
      </c>
      <c r="G27" s="17">
        <f t="shared" ref="G27:G30" si="25">F27/E27</f>
        <v>0</v>
      </c>
      <c r="H27" s="15">
        <v>1371</v>
      </c>
      <c r="I27" s="16">
        <v>0</v>
      </c>
      <c r="J27" s="17">
        <f t="shared" ref="J27:J30" si="26">I27/H27</f>
        <v>0</v>
      </c>
      <c r="K27" s="15">
        <v>1417.5730000000001</v>
      </c>
      <c r="L27" s="16">
        <v>0</v>
      </c>
      <c r="M27" s="17">
        <f t="shared" ref="M27:M30" si="27">L27/K27</f>
        <v>0</v>
      </c>
      <c r="N27" s="15">
        <v>1465.316</v>
      </c>
      <c r="O27" s="16">
        <v>0</v>
      </c>
      <c r="P27" s="17">
        <f t="shared" ref="P27:P32" si="28">O27/N27</f>
        <v>0</v>
      </c>
      <c r="Q27" s="15" t="s">
        <v>10</v>
      </c>
      <c r="R27" s="16" t="s">
        <v>10</v>
      </c>
      <c r="S27" s="35" t="s">
        <v>10</v>
      </c>
      <c r="T27" s="15" t="s">
        <v>10</v>
      </c>
      <c r="U27" s="16" t="s">
        <v>10</v>
      </c>
      <c r="V27" s="45" t="s">
        <v>10</v>
      </c>
    </row>
    <row r="28" spans="1:22" x14ac:dyDescent="0.25">
      <c r="A28" s="14" t="s">
        <v>27</v>
      </c>
      <c r="B28" s="15">
        <v>2312.9870000000001</v>
      </c>
      <c r="C28" s="16">
        <v>0</v>
      </c>
      <c r="D28" s="17">
        <f t="shared" si="24"/>
        <v>0</v>
      </c>
      <c r="E28" s="15">
        <v>2378</v>
      </c>
      <c r="F28" s="16">
        <v>0</v>
      </c>
      <c r="G28" s="17">
        <f t="shared" si="25"/>
        <v>0</v>
      </c>
      <c r="H28" s="15">
        <v>2428</v>
      </c>
      <c r="I28" s="16">
        <v>0</v>
      </c>
      <c r="J28" s="17">
        <f t="shared" si="26"/>
        <v>0</v>
      </c>
      <c r="K28" s="15">
        <v>1929</v>
      </c>
      <c r="L28" s="16">
        <v>385.97699999999998</v>
      </c>
      <c r="M28" s="17">
        <f t="shared" si="27"/>
        <v>0.20009175738724727</v>
      </c>
      <c r="N28" s="15">
        <v>1686</v>
      </c>
      <c r="O28" s="16">
        <v>453.99700000000001</v>
      </c>
      <c r="P28" s="17">
        <f t="shared" si="28"/>
        <v>0.26927461447212336</v>
      </c>
      <c r="Q28" s="15" t="s">
        <v>10</v>
      </c>
      <c r="R28" s="16" t="s">
        <v>10</v>
      </c>
      <c r="S28" s="35" t="s">
        <v>10</v>
      </c>
      <c r="T28" s="15" t="s">
        <v>10</v>
      </c>
      <c r="U28" s="16" t="s">
        <v>10</v>
      </c>
      <c r="V28" s="45" t="s">
        <v>10</v>
      </c>
    </row>
    <row r="29" spans="1:22" x14ac:dyDescent="0.25">
      <c r="A29" s="14" t="s">
        <v>216</v>
      </c>
      <c r="B29" s="15">
        <v>919.03899999999999</v>
      </c>
      <c r="C29" s="16">
        <v>0</v>
      </c>
      <c r="D29" s="17">
        <f t="shared" si="24"/>
        <v>0</v>
      </c>
      <c r="E29" s="15">
        <v>762</v>
      </c>
      <c r="F29" s="16">
        <v>0</v>
      </c>
      <c r="G29" s="17">
        <f t="shared" si="25"/>
        <v>0</v>
      </c>
      <c r="H29" s="15">
        <v>557</v>
      </c>
      <c r="I29" s="16">
        <v>0</v>
      </c>
      <c r="J29" s="17">
        <f t="shared" si="26"/>
        <v>0</v>
      </c>
      <c r="K29" s="15">
        <v>711.77800000000002</v>
      </c>
      <c r="L29" s="16">
        <v>0</v>
      </c>
      <c r="M29" s="17">
        <f t="shared" si="27"/>
        <v>0</v>
      </c>
      <c r="N29" s="15">
        <v>739.03899999999999</v>
      </c>
      <c r="O29" s="16">
        <v>0</v>
      </c>
      <c r="P29" s="17">
        <f t="shared" si="28"/>
        <v>0</v>
      </c>
      <c r="Q29" s="15" t="s">
        <v>10</v>
      </c>
      <c r="R29" s="16" t="s">
        <v>10</v>
      </c>
      <c r="S29" s="35" t="s">
        <v>10</v>
      </c>
      <c r="T29" s="15" t="s">
        <v>10</v>
      </c>
      <c r="U29" s="16" t="s">
        <v>10</v>
      </c>
      <c r="V29" s="45" t="s">
        <v>10</v>
      </c>
    </row>
    <row r="30" spans="1:22" ht="30" x14ac:dyDescent="0.25">
      <c r="A30" s="14" t="s">
        <v>28</v>
      </c>
      <c r="B30" s="15">
        <v>1048.4949999999999</v>
      </c>
      <c r="C30" s="16">
        <v>524.24749999999995</v>
      </c>
      <c r="D30" s="17">
        <f t="shared" si="24"/>
        <v>0.5</v>
      </c>
      <c r="E30" s="15">
        <v>1366</v>
      </c>
      <c r="F30" s="16">
        <v>0</v>
      </c>
      <c r="G30" s="17">
        <f t="shared" si="25"/>
        <v>0</v>
      </c>
      <c r="H30" s="15">
        <v>1680</v>
      </c>
      <c r="I30" s="16">
        <v>0</v>
      </c>
      <c r="J30" s="17">
        <f t="shared" si="26"/>
        <v>0</v>
      </c>
      <c r="K30" s="15">
        <v>2160.8629999999998</v>
      </c>
      <c r="L30" s="16">
        <v>0</v>
      </c>
      <c r="M30" s="17">
        <f t="shared" si="27"/>
        <v>0</v>
      </c>
      <c r="N30" s="15">
        <v>1955.104</v>
      </c>
      <c r="O30" s="16">
        <v>0</v>
      </c>
      <c r="P30" s="17">
        <f t="shared" si="28"/>
        <v>0</v>
      </c>
      <c r="Q30" s="15" t="s">
        <v>10</v>
      </c>
      <c r="R30" s="16" t="s">
        <v>10</v>
      </c>
      <c r="S30" s="35" t="s">
        <v>10</v>
      </c>
      <c r="T30" s="15" t="s">
        <v>10</v>
      </c>
      <c r="U30" s="16" t="s">
        <v>10</v>
      </c>
      <c r="V30" s="45" t="s">
        <v>10</v>
      </c>
    </row>
    <row r="31" spans="1:22" x14ac:dyDescent="0.25">
      <c r="A31" s="14" t="s">
        <v>29</v>
      </c>
      <c r="B31" s="15" t="s">
        <v>10</v>
      </c>
      <c r="C31" s="16" t="s">
        <v>10</v>
      </c>
      <c r="D31" s="17" t="s">
        <v>10</v>
      </c>
      <c r="E31" s="15" t="s">
        <v>10</v>
      </c>
      <c r="F31" s="16" t="s">
        <v>10</v>
      </c>
      <c r="G31" s="17" t="s">
        <v>10</v>
      </c>
      <c r="H31" s="15" t="s">
        <v>10</v>
      </c>
      <c r="I31" s="16" t="s">
        <v>10</v>
      </c>
      <c r="J31" s="17" t="s">
        <v>10</v>
      </c>
      <c r="K31" s="15" t="s">
        <v>10</v>
      </c>
      <c r="L31" s="16" t="s">
        <v>10</v>
      </c>
      <c r="M31" s="17" t="s">
        <v>10</v>
      </c>
      <c r="N31" s="15">
        <v>23623.455000000002</v>
      </c>
      <c r="O31" s="16">
        <v>14946.338</v>
      </c>
      <c r="P31" s="17">
        <f t="shared" si="28"/>
        <v>0.63269060347015282</v>
      </c>
      <c r="Q31" s="15">
        <v>36604.733999999997</v>
      </c>
      <c r="R31" s="18">
        <v>19601.133000000002</v>
      </c>
      <c r="S31" s="19">
        <f t="shared" ref="S31:S32" si="29">R31/Q31</f>
        <v>0.53548082059550006</v>
      </c>
      <c r="T31" s="20">
        <v>41725.150999999998</v>
      </c>
      <c r="U31" s="18">
        <v>19646.557000000001</v>
      </c>
      <c r="V31" s="34">
        <f t="shared" ref="V31:V32" si="30">U31/T31</f>
        <v>0.47085646256858366</v>
      </c>
    </row>
    <row r="32" spans="1:22" x14ac:dyDescent="0.25">
      <c r="A32" s="14" t="s">
        <v>30</v>
      </c>
      <c r="B32" s="15">
        <v>1801</v>
      </c>
      <c r="C32" s="16">
        <v>90.050000000000011</v>
      </c>
      <c r="D32" s="17">
        <f>C32/B32</f>
        <v>5.000000000000001E-2</v>
      </c>
      <c r="E32" s="15">
        <v>862</v>
      </c>
      <c r="F32" s="16">
        <v>26</v>
      </c>
      <c r="G32" s="17">
        <f>F32/E32</f>
        <v>3.0162412993039442E-2</v>
      </c>
      <c r="H32" s="15">
        <v>1387</v>
      </c>
      <c r="I32" s="16">
        <v>0</v>
      </c>
      <c r="J32" s="17">
        <f>I32/H32</f>
        <v>0</v>
      </c>
      <c r="K32" s="15">
        <v>1669.7429999999999</v>
      </c>
      <c r="L32" s="16">
        <v>0</v>
      </c>
      <c r="M32" s="17">
        <f>L32/K32</f>
        <v>0</v>
      </c>
      <c r="N32" s="15">
        <v>2399.444</v>
      </c>
      <c r="O32" s="16">
        <v>0</v>
      </c>
      <c r="P32" s="17">
        <f t="shared" si="28"/>
        <v>0</v>
      </c>
      <c r="Q32" s="15">
        <v>4077.2530000000002</v>
      </c>
      <c r="R32" s="16">
        <v>0</v>
      </c>
      <c r="S32" s="17">
        <f t="shared" si="29"/>
        <v>0</v>
      </c>
      <c r="T32" s="15">
        <v>3681.2869999999998</v>
      </c>
      <c r="U32" s="16">
        <v>0</v>
      </c>
      <c r="V32" s="37">
        <f t="shared" si="30"/>
        <v>0</v>
      </c>
    </row>
    <row r="33" spans="1:22" x14ac:dyDescent="0.25">
      <c r="A33" s="38" t="s">
        <v>31</v>
      </c>
      <c r="B33" s="22"/>
      <c r="C33" s="23"/>
      <c r="D33" s="24"/>
      <c r="E33" s="22"/>
      <c r="F33" s="23"/>
      <c r="G33" s="24"/>
      <c r="H33" s="22"/>
      <c r="I33" s="23"/>
      <c r="J33" s="24"/>
      <c r="K33" s="22"/>
      <c r="L33" s="23"/>
      <c r="M33" s="24"/>
      <c r="N33" s="22"/>
      <c r="O33" s="23"/>
      <c r="P33" s="24"/>
      <c r="Q33" s="22"/>
      <c r="R33" s="23"/>
      <c r="S33" s="24"/>
      <c r="T33" s="22"/>
      <c r="U33" s="23"/>
      <c r="V33" s="25"/>
    </row>
    <row r="34" spans="1:22" x14ac:dyDescent="0.25">
      <c r="A34" s="26" t="s">
        <v>217</v>
      </c>
      <c r="B34" s="22">
        <v>57195.86</v>
      </c>
      <c r="C34" s="23">
        <v>23742</v>
      </c>
      <c r="D34" s="24">
        <f>C34/B34</f>
        <v>0.41509997401909859</v>
      </c>
      <c r="E34" s="22">
        <v>58927</v>
      </c>
      <c r="F34" s="23">
        <v>22061</v>
      </c>
      <c r="G34" s="24">
        <f>F34/E34</f>
        <v>0.37437846827430549</v>
      </c>
      <c r="H34" s="22">
        <v>70768</v>
      </c>
      <c r="I34" s="23">
        <v>33038</v>
      </c>
      <c r="J34" s="24">
        <f>I34/H34</f>
        <v>0.46684942346823421</v>
      </c>
      <c r="K34" s="22">
        <v>54250.841999999997</v>
      </c>
      <c r="L34" s="23">
        <v>20338.467000000001</v>
      </c>
      <c r="M34" s="24">
        <f>L34/K34</f>
        <v>0.37489679883678123</v>
      </c>
      <c r="N34" s="22">
        <v>43951.673000000003</v>
      </c>
      <c r="O34" s="23">
        <v>6085.7510000000002</v>
      </c>
      <c r="P34" s="24">
        <f>O34/N34</f>
        <v>0.13846460406637989</v>
      </c>
      <c r="Q34" s="22">
        <v>49017.760999999999</v>
      </c>
      <c r="R34" s="30">
        <v>14779.733</v>
      </c>
      <c r="S34" s="31">
        <f>R34/Q34</f>
        <v>0.30151791306828563</v>
      </c>
      <c r="T34" s="32">
        <v>41246.54</v>
      </c>
      <c r="U34" s="30">
        <v>12480.727999999999</v>
      </c>
      <c r="V34" s="25">
        <f>U34/T34</f>
        <v>0.30258848378554903</v>
      </c>
    </row>
    <row r="35" spans="1:22" x14ac:dyDescent="0.25">
      <c r="A35" s="33" t="s">
        <v>32</v>
      </c>
      <c r="B35" s="15"/>
      <c r="C35" s="16"/>
      <c r="D35" s="17"/>
      <c r="E35" s="15"/>
      <c r="F35" s="16"/>
      <c r="G35" s="17"/>
      <c r="H35" s="15"/>
      <c r="I35" s="16"/>
      <c r="J35" s="17"/>
      <c r="K35" s="15"/>
      <c r="L35" s="16"/>
      <c r="M35" s="17"/>
      <c r="N35" s="15"/>
      <c r="O35" s="16"/>
      <c r="P35" s="17"/>
      <c r="Q35" s="15"/>
      <c r="R35" s="16"/>
      <c r="S35" s="17"/>
      <c r="T35" s="15"/>
      <c r="U35" s="16"/>
      <c r="V35" s="34"/>
    </row>
    <row r="36" spans="1:22" x14ac:dyDescent="0.25">
      <c r="A36" s="14" t="s">
        <v>33</v>
      </c>
      <c r="B36" s="16">
        <v>677</v>
      </c>
      <c r="C36" s="16">
        <v>647</v>
      </c>
      <c r="D36" s="17">
        <f t="shared" ref="D36:D50" si="31">C36/B36</f>
        <v>0.95568685376661744</v>
      </c>
      <c r="E36" s="15" t="s">
        <v>10</v>
      </c>
      <c r="F36" s="16" t="s">
        <v>10</v>
      </c>
      <c r="G36" s="17" t="s">
        <v>10</v>
      </c>
      <c r="H36" s="15" t="s">
        <v>10</v>
      </c>
      <c r="I36" s="16" t="s">
        <v>10</v>
      </c>
      <c r="J36" s="17" t="s">
        <v>10</v>
      </c>
      <c r="K36" s="15" t="s">
        <v>10</v>
      </c>
      <c r="L36" s="16" t="s">
        <v>10</v>
      </c>
      <c r="M36" s="17" t="s">
        <v>10</v>
      </c>
      <c r="N36" s="15" t="s">
        <v>10</v>
      </c>
      <c r="O36" s="16" t="s">
        <v>10</v>
      </c>
      <c r="P36" s="17" t="s">
        <v>10</v>
      </c>
      <c r="Q36" s="15" t="s">
        <v>10</v>
      </c>
      <c r="R36" s="16" t="s">
        <v>10</v>
      </c>
      <c r="S36" s="17" t="s">
        <v>10</v>
      </c>
      <c r="T36" s="15" t="s">
        <v>10</v>
      </c>
      <c r="U36" s="16" t="s">
        <v>10</v>
      </c>
      <c r="V36" s="34" t="s">
        <v>10</v>
      </c>
    </row>
    <row r="37" spans="1:22" x14ac:dyDescent="0.25">
      <c r="A37" s="14" t="s">
        <v>34</v>
      </c>
      <c r="B37" s="15">
        <v>58.012999999999998</v>
      </c>
      <c r="C37" s="16">
        <v>0</v>
      </c>
      <c r="D37" s="17">
        <f t="shared" si="31"/>
        <v>0</v>
      </c>
      <c r="E37" s="15">
        <v>60</v>
      </c>
      <c r="F37" s="16">
        <v>0</v>
      </c>
      <c r="G37" s="17">
        <f>F37/E37</f>
        <v>0</v>
      </c>
      <c r="H37" s="15">
        <v>61</v>
      </c>
      <c r="I37" s="16">
        <v>0</v>
      </c>
      <c r="J37" s="17">
        <f>I37/H37</f>
        <v>0</v>
      </c>
      <c r="K37" s="15">
        <v>55.154000000000003</v>
      </c>
      <c r="L37" s="16">
        <v>0</v>
      </c>
      <c r="M37" s="17">
        <f>L37/K37</f>
        <v>0</v>
      </c>
      <c r="N37" s="15">
        <v>56.808999999999997</v>
      </c>
      <c r="O37" s="16">
        <v>0</v>
      </c>
      <c r="P37" s="17">
        <f>O37/N37</f>
        <v>0</v>
      </c>
      <c r="Q37" s="15" t="s">
        <v>10</v>
      </c>
      <c r="R37" s="16" t="s">
        <v>10</v>
      </c>
      <c r="S37" s="17" t="s">
        <v>10</v>
      </c>
      <c r="T37" s="15" t="s">
        <v>10</v>
      </c>
      <c r="U37" s="16" t="s">
        <v>10</v>
      </c>
      <c r="V37" s="34" t="s">
        <v>10</v>
      </c>
    </row>
    <row r="38" spans="1:22" x14ac:dyDescent="0.25">
      <c r="A38" s="14" t="s">
        <v>35</v>
      </c>
      <c r="B38" s="16">
        <v>365</v>
      </c>
      <c r="C38" s="16">
        <v>350</v>
      </c>
      <c r="D38" s="17">
        <f t="shared" si="31"/>
        <v>0.95890410958904104</v>
      </c>
      <c r="E38" s="15" t="s">
        <v>10</v>
      </c>
      <c r="F38" s="16" t="s">
        <v>10</v>
      </c>
      <c r="G38" s="17" t="s">
        <v>10</v>
      </c>
      <c r="H38" s="15" t="s">
        <v>10</v>
      </c>
      <c r="I38" s="16" t="s">
        <v>10</v>
      </c>
      <c r="J38" s="17" t="s">
        <v>10</v>
      </c>
      <c r="K38" s="15" t="s">
        <v>10</v>
      </c>
      <c r="L38" s="16" t="s">
        <v>10</v>
      </c>
      <c r="M38" s="17" t="s">
        <v>10</v>
      </c>
      <c r="N38" s="15" t="s">
        <v>10</v>
      </c>
      <c r="O38" s="16" t="s">
        <v>10</v>
      </c>
      <c r="P38" s="17" t="s">
        <v>10</v>
      </c>
      <c r="Q38" s="15" t="s">
        <v>10</v>
      </c>
      <c r="R38" s="16" t="s">
        <v>10</v>
      </c>
      <c r="S38" s="17" t="s">
        <v>10</v>
      </c>
      <c r="T38" s="15" t="s">
        <v>10</v>
      </c>
      <c r="U38" s="16" t="s">
        <v>10</v>
      </c>
      <c r="V38" s="34" t="s">
        <v>10</v>
      </c>
    </row>
    <row r="39" spans="1:22" x14ac:dyDescent="0.25">
      <c r="A39" s="14" t="s">
        <v>36</v>
      </c>
      <c r="B39" s="15">
        <v>29270.712</v>
      </c>
      <c r="C39" s="16">
        <v>26076</v>
      </c>
      <c r="D39" s="17">
        <f t="shared" si="31"/>
        <v>0.89085636181313255</v>
      </c>
      <c r="E39" s="15">
        <v>32437</v>
      </c>
      <c r="F39" s="16">
        <v>27103</v>
      </c>
      <c r="G39" s="17">
        <f t="shared" ref="G39:G50" si="32">F39/E39</f>
        <v>0.83555815889262264</v>
      </c>
      <c r="H39" s="15">
        <v>37143</v>
      </c>
      <c r="I39" s="16">
        <v>29695</v>
      </c>
      <c r="J39" s="17">
        <f t="shared" ref="J39:J50" si="33">I39/H39</f>
        <v>0.79947769431656035</v>
      </c>
      <c r="K39" s="15">
        <v>29711.920999999998</v>
      </c>
      <c r="L39" s="16">
        <v>22874.853620000002</v>
      </c>
      <c r="M39" s="17">
        <f t="shared" ref="M39:M50" si="34">L39/K39</f>
        <v>0.76988807354462219</v>
      </c>
      <c r="N39" s="15">
        <v>30327.019</v>
      </c>
      <c r="O39" s="16">
        <v>25364.875</v>
      </c>
      <c r="P39" s="17">
        <f t="shared" ref="P39:P50" si="35">O39/N39</f>
        <v>0.83637877497949931</v>
      </c>
      <c r="Q39" s="15">
        <v>35128.654999999999</v>
      </c>
      <c r="R39" s="18">
        <v>30708.809000000001</v>
      </c>
      <c r="S39" s="46">
        <f t="shared" ref="S39:S53" si="36">R39/Q39</f>
        <v>0.87418117773082982</v>
      </c>
      <c r="T39" s="20">
        <v>36903.741000000002</v>
      </c>
      <c r="U39" s="18">
        <v>32738.672999999999</v>
      </c>
      <c r="V39" s="47">
        <f t="shared" ref="V39:V53" si="37">U39/T39</f>
        <v>0.88713697074776232</v>
      </c>
    </row>
    <row r="40" spans="1:22" x14ac:dyDescent="0.25">
      <c r="A40" s="14" t="s">
        <v>37</v>
      </c>
      <c r="B40" s="15">
        <v>139.232</v>
      </c>
      <c r="C40" s="16">
        <v>28.077333333333332</v>
      </c>
      <c r="D40" s="17">
        <f t="shared" si="31"/>
        <v>0.20165862253887995</v>
      </c>
      <c r="E40" s="15">
        <v>143</v>
      </c>
      <c r="F40" s="16">
        <v>48</v>
      </c>
      <c r="G40" s="17">
        <f t="shared" si="32"/>
        <v>0.33566433566433568</v>
      </c>
      <c r="H40" s="15">
        <v>146</v>
      </c>
      <c r="I40" s="16">
        <v>49</v>
      </c>
      <c r="J40" s="17">
        <f t="shared" si="33"/>
        <v>0.33561643835616439</v>
      </c>
      <c r="K40" s="15">
        <v>151.447</v>
      </c>
      <c r="L40" s="16">
        <v>0</v>
      </c>
      <c r="M40" s="17">
        <f t="shared" si="34"/>
        <v>0</v>
      </c>
      <c r="N40" s="15">
        <v>155.99</v>
      </c>
      <c r="O40" s="16">
        <v>0</v>
      </c>
      <c r="P40" s="17">
        <f t="shared" si="35"/>
        <v>0</v>
      </c>
      <c r="Q40" s="15">
        <v>161.91800000000001</v>
      </c>
      <c r="R40" s="18">
        <v>53.966999999999999</v>
      </c>
      <c r="S40" s="46">
        <f t="shared" si="36"/>
        <v>0.33329833619486404</v>
      </c>
      <c r="T40" s="20">
        <v>166.77600000000001</v>
      </c>
      <c r="U40" s="18">
        <v>48.768000000000001</v>
      </c>
      <c r="V40" s="47">
        <f t="shared" si="37"/>
        <v>0.29241617498920708</v>
      </c>
    </row>
    <row r="41" spans="1:22" x14ac:dyDescent="0.25">
      <c r="A41" s="14" t="s">
        <v>38</v>
      </c>
      <c r="B41" s="15">
        <v>885.60699999999997</v>
      </c>
      <c r="C41" s="16">
        <v>762.87300000000005</v>
      </c>
      <c r="D41" s="17">
        <f t="shared" si="31"/>
        <v>0.86141256787717357</v>
      </c>
      <c r="E41" s="15">
        <v>1972</v>
      </c>
      <c r="F41" s="16">
        <v>1855</v>
      </c>
      <c r="G41" s="17">
        <f t="shared" si="32"/>
        <v>0.94066937119675453</v>
      </c>
      <c r="H41" s="15">
        <v>3762</v>
      </c>
      <c r="I41" s="16">
        <v>3584</v>
      </c>
      <c r="J41" s="17">
        <f t="shared" si="33"/>
        <v>0.95268474215842636</v>
      </c>
      <c r="K41" s="15">
        <v>4032.72</v>
      </c>
      <c r="L41" s="16">
        <v>3641.8733649999999</v>
      </c>
      <c r="M41" s="17">
        <f t="shared" si="34"/>
        <v>0.90308113754488284</v>
      </c>
      <c r="N41" s="15">
        <v>3338.9609999999998</v>
      </c>
      <c r="O41" s="16">
        <v>3326.8452299999999</v>
      </c>
      <c r="P41" s="17">
        <f t="shared" si="35"/>
        <v>0.99637139517352857</v>
      </c>
      <c r="Q41" s="15">
        <v>4379.0630000000001</v>
      </c>
      <c r="R41" s="18">
        <v>4080.3739999999998</v>
      </c>
      <c r="S41" s="46">
        <f t="shared" si="36"/>
        <v>0.93179157276339708</v>
      </c>
      <c r="T41" s="20">
        <v>6519.5749999999998</v>
      </c>
      <c r="U41" s="18">
        <v>6261.3720000000003</v>
      </c>
      <c r="V41" s="47">
        <f t="shared" si="37"/>
        <v>0.96039573131684208</v>
      </c>
    </row>
    <row r="42" spans="1:22" x14ac:dyDescent="0.25">
      <c r="A42" s="14" t="s">
        <v>39</v>
      </c>
      <c r="B42" s="15">
        <v>2429.7139999999999</v>
      </c>
      <c r="C42" s="16">
        <v>809.90466666666669</v>
      </c>
      <c r="D42" s="17">
        <f t="shared" si="31"/>
        <v>0.33333333333333337</v>
      </c>
      <c r="E42" s="15">
        <v>6311</v>
      </c>
      <c r="F42" s="16">
        <v>2085.6666666666665</v>
      </c>
      <c r="G42" s="17">
        <f t="shared" si="32"/>
        <v>0.33048117044314157</v>
      </c>
      <c r="H42" s="15">
        <v>6450</v>
      </c>
      <c r="I42" s="16">
        <v>2124</v>
      </c>
      <c r="J42" s="17">
        <f t="shared" si="33"/>
        <v>0.32930232558139533</v>
      </c>
      <c r="K42" s="15">
        <v>7155.9380000000001</v>
      </c>
      <c r="L42" s="16">
        <v>2254.6426670000001</v>
      </c>
      <c r="M42" s="17">
        <f t="shared" si="34"/>
        <v>0.31507297394136169</v>
      </c>
      <c r="N42" s="15">
        <v>8876.4570000000003</v>
      </c>
      <c r="O42" s="16">
        <v>2831.3410829999998</v>
      </c>
      <c r="P42" s="17">
        <f t="shared" si="35"/>
        <v>0.31897198206446553</v>
      </c>
      <c r="Q42" s="15">
        <v>9760.6769999999997</v>
      </c>
      <c r="R42" s="18">
        <v>3253.2339999999999</v>
      </c>
      <c r="S42" s="46">
        <f t="shared" si="36"/>
        <v>0.33330003646263473</v>
      </c>
      <c r="T42" s="20">
        <v>10378.335999999999</v>
      </c>
      <c r="U42" s="18">
        <v>3459.0990000000002</v>
      </c>
      <c r="V42" s="47">
        <f t="shared" si="37"/>
        <v>0.33329996253734706</v>
      </c>
    </row>
    <row r="43" spans="1:22" x14ac:dyDescent="0.25">
      <c r="A43" s="14" t="s">
        <v>40</v>
      </c>
      <c r="B43" s="15">
        <v>36464.995000000003</v>
      </c>
      <c r="C43" s="16">
        <v>16685.285</v>
      </c>
      <c r="D43" s="17">
        <f t="shared" si="31"/>
        <v>0.45756992425201204</v>
      </c>
      <c r="E43" s="15">
        <v>52700</v>
      </c>
      <c r="F43" s="16">
        <v>26252.588</v>
      </c>
      <c r="G43" s="17">
        <f t="shared" si="32"/>
        <v>0.49815157495256168</v>
      </c>
      <c r="H43" s="15">
        <v>52180</v>
      </c>
      <c r="I43" s="16">
        <v>30318</v>
      </c>
      <c r="J43" s="17">
        <f t="shared" si="33"/>
        <v>0.58102721349175934</v>
      </c>
      <c r="K43" s="15">
        <v>50788.281999999999</v>
      </c>
      <c r="L43" s="16">
        <v>31275.590629999999</v>
      </c>
      <c r="M43" s="17">
        <f t="shared" si="34"/>
        <v>0.61580327978016658</v>
      </c>
      <c r="N43" s="15">
        <v>55426.669000000002</v>
      </c>
      <c r="O43" s="16">
        <v>33764.381220000003</v>
      </c>
      <c r="P43" s="17">
        <f t="shared" si="35"/>
        <v>0.6091721156831561</v>
      </c>
      <c r="Q43" s="15">
        <v>52318.932000000001</v>
      </c>
      <c r="R43" s="18">
        <v>32150.083999999999</v>
      </c>
      <c r="S43" s="46">
        <f t="shared" si="36"/>
        <v>0.61450191682047328</v>
      </c>
      <c r="T43" s="20">
        <v>52042.942000000003</v>
      </c>
      <c r="U43" s="18">
        <v>31255.221000000001</v>
      </c>
      <c r="V43" s="47">
        <f t="shared" si="37"/>
        <v>0.60056599029316982</v>
      </c>
    </row>
    <row r="44" spans="1:22" x14ac:dyDescent="0.25">
      <c r="A44" s="14" t="s">
        <v>41</v>
      </c>
      <c r="B44" s="15">
        <v>3456.5920000000001</v>
      </c>
      <c r="C44" s="16">
        <v>3267</v>
      </c>
      <c r="D44" s="17">
        <f t="shared" si="31"/>
        <v>0.94515059920291433</v>
      </c>
      <c r="E44" s="15">
        <v>2185</v>
      </c>
      <c r="F44" s="16">
        <v>1706</v>
      </c>
      <c r="G44" s="17">
        <f t="shared" si="32"/>
        <v>0.78077803203661322</v>
      </c>
      <c r="H44" s="15">
        <v>4051</v>
      </c>
      <c r="I44" s="16">
        <v>2644.4720000000002</v>
      </c>
      <c r="J44" s="17">
        <f t="shared" si="33"/>
        <v>0.65279486546531729</v>
      </c>
      <c r="K44" s="15">
        <v>4291.6880000000001</v>
      </c>
      <c r="L44" s="16">
        <v>4162.1951429999999</v>
      </c>
      <c r="M44" s="17">
        <f t="shared" si="34"/>
        <v>0.96982705709268702</v>
      </c>
      <c r="N44" s="15">
        <v>4666.3209999999999</v>
      </c>
      <c r="O44" s="16">
        <v>4394.0913140000002</v>
      </c>
      <c r="P44" s="17">
        <f t="shared" si="35"/>
        <v>0.94166074601382976</v>
      </c>
      <c r="Q44" s="15">
        <v>4352.2280000000001</v>
      </c>
      <c r="R44" s="18">
        <v>3995.8</v>
      </c>
      <c r="S44" s="46">
        <f t="shared" si="36"/>
        <v>0.91810447430603359</v>
      </c>
      <c r="T44" s="20">
        <v>5552.5110000000004</v>
      </c>
      <c r="U44" s="18">
        <v>5118.1620000000003</v>
      </c>
      <c r="V44" s="47">
        <f t="shared" si="37"/>
        <v>0.92177431075778149</v>
      </c>
    </row>
    <row r="45" spans="1:22" x14ac:dyDescent="0.25">
      <c r="A45" s="14" t="s">
        <v>42</v>
      </c>
      <c r="B45" s="15">
        <v>579.9</v>
      </c>
      <c r="C45" s="16">
        <v>186</v>
      </c>
      <c r="D45" s="17">
        <f t="shared" si="31"/>
        <v>0.32074495602690123</v>
      </c>
      <c r="E45" s="15">
        <v>667</v>
      </c>
      <c r="F45" s="16">
        <v>137</v>
      </c>
      <c r="G45" s="17">
        <f t="shared" si="32"/>
        <v>0.20539730134932535</v>
      </c>
      <c r="H45" s="15">
        <v>497</v>
      </c>
      <c r="I45" s="16">
        <v>159</v>
      </c>
      <c r="J45" s="17">
        <f t="shared" si="33"/>
        <v>0.31991951710261568</v>
      </c>
      <c r="K45" s="15">
        <v>350.2</v>
      </c>
      <c r="L45" s="16">
        <v>230.98833550000001</v>
      </c>
      <c r="M45" s="17">
        <f t="shared" si="34"/>
        <v>0.65958976442033124</v>
      </c>
      <c r="N45" s="15">
        <v>540.70600000000002</v>
      </c>
      <c r="O45" s="16">
        <v>214.797</v>
      </c>
      <c r="P45" s="17">
        <f t="shared" si="35"/>
        <v>0.39725285090233875</v>
      </c>
      <c r="Q45" s="15">
        <v>266.80399999999997</v>
      </c>
      <c r="R45" s="18">
        <v>266.63499999999999</v>
      </c>
      <c r="S45" s="46">
        <f t="shared" si="36"/>
        <v>0.9993665762132502</v>
      </c>
      <c r="T45" s="20">
        <v>211.92</v>
      </c>
      <c r="U45" s="18">
        <v>207.18799999999999</v>
      </c>
      <c r="V45" s="47">
        <f t="shared" si="37"/>
        <v>0.9776708191770479</v>
      </c>
    </row>
    <row r="46" spans="1:22" x14ac:dyDescent="0.25">
      <c r="A46" s="14" t="s">
        <v>43</v>
      </c>
      <c r="B46" s="15">
        <v>61943.631999999998</v>
      </c>
      <c r="C46" s="16">
        <v>61667.631999999998</v>
      </c>
      <c r="D46" s="17">
        <f t="shared" si="31"/>
        <v>0.99554433617970606</v>
      </c>
      <c r="E46" s="15">
        <v>79618</v>
      </c>
      <c r="F46" s="16">
        <v>79335</v>
      </c>
      <c r="G46" s="17">
        <f t="shared" si="32"/>
        <v>0.99644552739330305</v>
      </c>
      <c r="H46" s="15">
        <v>86952</v>
      </c>
      <c r="I46" s="16">
        <v>86580</v>
      </c>
      <c r="J46" s="17">
        <f t="shared" si="33"/>
        <v>0.99572177753243174</v>
      </c>
      <c r="K46" s="15">
        <v>113203.822</v>
      </c>
      <c r="L46" s="16">
        <v>112695.5935</v>
      </c>
      <c r="M46" s="17">
        <f t="shared" si="34"/>
        <v>0.99551050052002665</v>
      </c>
      <c r="N46" s="15">
        <v>112320.34299999999</v>
      </c>
      <c r="O46" s="16">
        <v>110552.1807</v>
      </c>
      <c r="P46" s="17">
        <f t="shared" si="35"/>
        <v>0.98425786235357204</v>
      </c>
      <c r="Q46" s="15">
        <v>123755.00599999999</v>
      </c>
      <c r="R46" s="18">
        <v>122076.49</v>
      </c>
      <c r="S46" s="46">
        <f t="shared" si="36"/>
        <v>0.98643678300981219</v>
      </c>
      <c r="T46" s="20">
        <v>126753.583</v>
      </c>
      <c r="U46" s="18">
        <v>126275.223</v>
      </c>
      <c r="V46" s="47">
        <f t="shared" si="37"/>
        <v>0.99622606329006103</v>
      </c>
    </row>
    <row r="47" spans="1:22" x14ac:dyDescent="0.25">
      <c r="A47" s="14" t="s">
        <v>44</v>
      </c>
      <c r="B47" s="15">
        <v>16823.596000000001</v>
      </c>
      <c r="C47" s="16">
        <v>16605.510000000002</v>
      </c>
      <c r="D47" s="17">
        <f t="shared" si="31"/>
        <v>0.9870368974623499</v>
      </c>
      <c r="E47" s="15">
        <v>20155</v>
      </c>
      <c r="F47" s="16">
        <v>19765</v>
      </c>
      <c r="G47" s="17">
        <f t="shared" si="32"/>
        <v>0.98064996278839001</v>
      </c>
      <c r="H47" s="15">
        <v>16680</v>
      </c>
      <c r="I47" s="16">
        <v>16315</v>
      </c>
      <c r="J47" s="17">
        <f t="shared" si="33"/>
        <v>0.97811750599520386</v>
      </c>
      <c r="K47" s="15">
        <v>19207.967000000001</v>
      </c>
      <c r="L47" s="16">
        <v>18266.231159999999</v>
      </c>
      <c r="M47" s="17">
        <f t="shared" si="34"/>
        <v>0.95097160256470659</v>
      </c>
      <c r="N47" s="15">
        <v>22524.418000000001</v>
      </c>
      <c r="O47" s="16">
        <v>22006.523850000001</v>
      </c>
      <c r="P47" s="17">
        <f t="shared" si="35"/>
        <v>0.97700743477589524</v>
      </c>
      <c r="Q47" s="15">
        <v>19965.157999999999</v>
      </c>
      <c r="R47" s="18">
        <v>19499.143</v>
      </c>
      <c r="S47" s="46">
        <f t="shared" si="36"/>
        <v>0.97665858692428087</v>
      </c>
      <c r="T47" s="20">
        <v>20407.064999999999</v>
      </c>
      <c r="U47" s="18">
        <v>20181.465</v>
      </c>
      <c r="V47" s="47">
        <f t="shared" si="37"/>
        <v>0.98894500507544825</v>
      </c>
    </row>
    <row r="48" spans="1:22" x14ac:dyDescent="0.25">
      <c r="A48" s="14" t="s">
        <v>45</v>
      </c>
      <c r="B48" s="15">
        <v>2581.5749999999998</v>
      </c>
      <c r="C48" s="16">
        <v>2429.2620749999996</v>
      </c>
      <c r="D48" s="17">
        <f t="shared" si="31"/>
        <v>0.94099999999999995</v>
      </c>
      <c r="E48" s="15">
        <v>3588</v>
      </c>
      <c r="F48" s="16">
        <v>2909</v>
      </c>
      <c r="G48" s="17">
        <f t="shared" si="32"/>
        <v>0.81075808249721293</v>
      </c>
      <c r="H48" s="15">
        <v>3731</v>
      </c>
      <c r="I48" s="16">
        <v>3044</v>
      </c>
      <c r="J48" s="17">
        <f t="shared" si="33"/>
        <v>0.8158670597694988</v>
      </c>
      <c r="K48" s="15">
        <v>4539.4889999999996</v>
      </c>
      <c r="L48" s="16">
        <v>2955.3949870000001</v>
      </c>
      <c r="M48" s="17">
        <f t="shared" si="34"/>
        <v>0.65104133681125786</v>
      </c>
      <c r="N48" s="15">
        <v>4568.88</v>
      </c>
      <c r="O48" s="16">
        <v>3988.3044239999999</v>
      </c>
      <c r="P48" s="17">
        <f t="shared" si="35"/>
        <v>0.87292825024951404</v>
      </c>
      <c r="Q48" s="15">
        <v>4491.902</v>
      </c>
      <c r="R48" s="18">
        <v>3931.0309999999999</v>
      </c>
      <c r="S48" s="46">
        <f t="shared" si="36"/>
        <v>0.8751373026392828</v>
      </c>
      <c r="T48" s="20">
        <v>4439.0839999999998</v>
      </c>
      <c r="U48" s="18">
        <v>4076.0810000000001</v>
      </c>
      <c r="V48" s="47">
        <f t="shared" si="37"/>
        <v>0.9182256970131677</v>
      </c>
    </row>
    <row r="49" spans="1:22" x14ac:dyDescent="0.25">
      <c r="A49" s="14" t="s">
        <v>46</v>
      </c>
      <c r="B49" s="15">
        <v>20607.310000000001</v>
      </c>
      <c r="C49" s="16">
        <v>19725.310000000001</v>
      </c>
      <c r="D49" s="17">
        <f t="shared" si="31"/>
        <v>0.95719965390921957</v>
      </c>
      <c r="E49" s="15">
        <v>21673</v>
      </c>
      <c r="F49" s="16">
        <v>20683.144</v>
      </c>
      <c r="G49" s="17">
        <f t="shared" si="32"/>
        <v>0.9543276888294191</v>
      </c>
      <c r="H49" s="15">
        <v>23367</v>
      </c>
      <c r="I49" s="16">
        <v>23367</v>
      </c>
      <c r="J49" s="17">
        <f t="shared" si="33"/>
        <v>1</v>
      </c>
      <c r="K49" s="15">
        <v>21547.338</v>
      </c>
      <c r="L49" s="16">
        <v>20106.577150000001</v>
      </c>
      <c r="M49" s="17">
        <f t="shared" si="34"/>
        <v>0.93313508842716442</v>
      </c>
      <c r="N49" s="15">
        <v>23661.715</v>
      </c>
      <c r="O49" s="16">
        <v>23661.715</v>
      </c>
      <c r="P49" s="17">
        <f t="shared" si="35"/>
        <v>1</v>
      </c>
      <c r="Q49" s="15">
        <v>26096.922999999999</v>
      </c>
      <c r="R49" s="18">
        <v>26045.174999999999</v>
      </c>
      <c r="S49" s="46">
        <f t="shared" si="36"/>
        <v>0.99801708423632929</v>
      </c>
      <c r="T49" s="20">
        <v>27989.981</v>
      </c>
      <c r="U49" s="18">
        <v>27989.981</v>
      </c>
      <c r="V49" s="37">
        <f t="shared" si="37"/>
        <v>1</v>
      </c>
    </row>
    <row r="50" spans="1:22" x14ac:dyDescent="0.25">
      <c r="A50" s="14" t="s">
        <v>47</v>
      </c>
      <c r="B50" s="15">
        <v>669.44500000000005</v>
      </c>
      <c r="C50" s="16">
        <v>334.72250000000003</v>
      </c>
      <c r="D50" s="17">
        <f t="shared" si="31"/>
        <v>0.5</v>
      </c>
      <c r="E50" s="15">
        <v>434</v>
      </c>
      <c r="F50" s="16">
        <v>424</v>
      </c>
      <c r="G50" s="17">
        <f t="shared" si="32"/>
        <v>0.97695852534562211</v>
      </c>
      <c r="H50" s="15">
        <v>765</v>
      </c>
      <c r="I50" s="16">
        <v>755</v>
      </c>
      <c r="J50" s="17">
        <f t="shared" si="33"/>
        <v>0.98692810457516345</v>
      </c>
      <c r="K50" s="15">
        <v>547.96</v>
      </c>
      <c r="L50" s="16">
        <v>547.96</v>
      </c>
      <c r="M50" s="17">
        <f t="shared" si="34"/>
        <v>1</v>
      </c>
      <c r="N50" s="15">
        <v>561.14400000000001</v>
      </c>
      <c r="O50" s="16">
        <v>561.14306599999998</v>
      </c>
      <c r="P50" s="17">
        <f t="shared" si="35"/>
        <v>0.9999983355431048</v>
      </c>
      <c r="Q50" s="15">
        <v>585.846</v>
      </c>
      <c r="R50" s="18">
        <v>585.78300000000002</v>
      </c>
      <c r="S50" s="48">
        <f t="shared" si="36"/>
        <v>0.99989246320705438</v>
      </c>
      <c r="T50" s="20">
        <v>603.42100000000005</v>
      </c>
      <c r="U50" s="18">
        <v>603.42100000000005</v>
      </c>
      <c r="V50" s="37">
        <f t="shared" si="37"/>
        <v>1</v>
      </c>
    </row>
    <row r="51" spans="1:22" x14ac:dyDescent="0.25">
      <c r="A51" s="14" t="s">
        <v>48</v>
      </c>
      <c r="B51" s="15" t="s">
        <v>10</v>
      </c>
      <c r="C51" s="16" t="s">
        <v>10</v>
      </c>
      <c r="D51" s="17" t="s">
        <v>10</v>
      </c>
      <c r="E51" s="15" t="s">
        <v>10</v>
      </c>
      <c r="F51" s="16" t="s">
        <v>10</v>
      </c>
      <c r="G51" s="17" t="s">
        <v>10</v>
      </c>
      <c r="H51" s="15" t="s">
        <v>10</v>
      </c>
      <c r="I51" s="16" t="s">
        <v>10</v>
      </c>
      <c r="J51" s="17" t="s">
        <v>10</v>
      </c>
      <c r="K51" s="15" t="s">
        <v>10</v>
      </c>
      <c r="L51" s="16" t="s">
        <v>10</v>
      </c>
      <c r="M51" s="17" t="s">
        <v>10</v>
      </c>
      <c r="N51" s="15" t="s">
        <v>10</v>
      </c>
      <c r="O51" s="16" t="s">
        <v>10</v>
      </c>
      <c r="P51" s="17" t="s">
        <v>10</v>
      </c>
      <c r="Q51" s="15">
        <v>2431.5349999999999</v>
      </c>
      <c r="R51" s="18">
        <v>2431.5349999999999</v>
      </c>
      <c r="S51" s="48">
        <f t="shared" si="36"/>
        <v>1</v>
      </c>
      <c r="T51" s="20">
        <v>1981.9739999999999</v>
      </c>
      <c r="U51" s="18">
        <v>1981.973</v>
      </c>
      <c r="V51" s="37">
        <f t="shared" si="37"/>
        <v>0.99999949545251354</v>
      </c>
    </row>
    <row r="52" spans="1:22" x14ac:dyDescent="0.25">
      <c r="A52" s="14" t="s">
        <v>49</v>
      </c>
      <c r="B52" s="15" t="s">
        <v>10</v>
      </c>
      <c r="C52" s="16" t="s">
        <v>10</v>
      </c>
      <c r="D52" s="17" t="s">
        <v>10</v>
      </c>
      <c r="E52" s="15">
        <v>4947</v>
      </c>
      <c r="F52" s="16">
        <v>4947</v>
      </c>
      <c r="G52" s="17">
        <f>F52/E52</f>
        <v>1</v>
      </c>
      <c r="H52" s="15">
        <v>5762</v>
      </c>
      <c r="I52" s="16">
        <v>5762</v>
      </c>
      <c r="J52" s="17">
        <f>I52/H52</f>
        <v>1</v>
      </c>
      <c r="K52" s="15">
        <v>6264.3649999999998</v>
      </c>
      <c r="L52" s="16">
        <v>6264.3649960000002</v>
      </c>
      <c r="M52" s="17">
        <f>L52/K52</f>
        <v>0.99999999936146766</v>
      </c>
      <c r="N52" s="15">
        <v>9040.4660000000003</v>
      </c>
      <c r="O52" s="16">
        <v>9009.3399700000009</v>
      </c>
      <c r="P52" s="17">
        <f>O52/N52</f>
        <v>0.99655703256889638</v>
      </c>
      <c r="Q52" s="15">
        <v>5206.4870000000001</v>
      </c>
      <c r="R52" s="18">
        <v>5206.4870000000001</v>
      </c>
      <c r="S52" s="48">
        <f t="shared" si="36"/>
        <v>1</v>
      </c>
      <c r="T52" s="20">
        <v>5370.8159999999998</v>
      </c>
      <c r="U52" s="18">
        <v>5370.8159999999998</v>
      </c>
      <c r="V52" s="37">
        <f t="shared" si="37"/>
        <v>1</v>
      </c>
    </row>
    <row r="53" spans="1:22" x14ac:dyDescent="0.25">
      <c r="A53" s="14" t="s">
        <v>50</v>
      </c>
      <c r="B53" s="15" t="s">
        <v>10</v>
      </c>
      <c r="C53" s="16" t="s">
        <v>10</v>
      </c>
      <c r="D53" s="35" t="s">
        <v>10</v>
      </c>
      <c r="E53" s="15" t="s">
        <v>10</v>
      </c>
      <c r="F53" s="16" t="s">
        <v>10</v>
      </c>
      <c r="G53" s="35" t="s">
        <v>10</v>
      </c>
      <c r="H53" s="15" t="s">
        <v>10</v>
      </c>
      <c r="I53" s="16" t="s">
        <v>10</v>
      </c>
      <c r="J53" s="35" t="s">
        <v>10</v>
      </c>
      <c r="K53" s="15" t="s">
        <v>10</v>
      </c>
      <c r="L53" s="16" t="s">
        <v>10</v>
      </c>
      <c r="M53" s="35" t="s">
        <v>10</v>
      </c>
      <c r="N53" s="15" t="s">
        <v>10</v>
      </c>
      <c r="O53" s="16" t="s">
        <v>10</v>
      </c>
      <c r="P53" s="35" t="s">
        <v>10</v>
      </c>
      <c r="Q53" s="15">
        <v>109.35899999999999</v>
      </c>
      <c r="R53" s="18">
        <v>109.35899999999999</v>
      </c>
      <c r="S53" s="48">
        <f t="shared" si="36"/>
        <v>1</v>
      </c>
      <c r="T53" s="20">
        <v>70.793000000000006</v>
      </c>
      <c r="U53" s="18">
        <v>70.793000000000006</v>
      </c>
      <c r="V53" s="37">
        <f t="shared" si="37"/>
        <v>1</v>
      </c>
    </row>
    <row r="54" spans="1:22" x14ac:dyDescent="0.25">
      <c r="A54" s="38" t="s">
        <v>51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5"/>
    </row>
    <row r="55" spans="1:22" ht="30" x14ac:dyDescent="0.25">
      <c r="A55" s="26" t="s">
        <v>52</v>
      </c>
      <c r="B55" s="22" t="s">
        <v>10</v>
      </c>
      <c r="C55" s="23" t="s">
        <v>10</v>
      </c>
      <c r="D55" s="39" t="s">
        <v>10</v>
      </c>
      <c r="E55" s="22" t="s">
        <v>10</v>
      </c>
      <c r="F55" s="23" t="s">
        <v>10</v>
      </c>
      <c r="G55" s="39" t="s">
        <v>10</v>
      </c>
      <c r="H55" s="22" t="s">
        <v>10</v>
      </c>
      <c r="I55" s="23" t="s">
        <v>10</v>
      </c>
      <c r="J55" s="39" t="s">
        <v>10</v>
      </c>
      <c r="K55" s="22" t="s">
        <v>10</v>
      </c>
      <c r="L55" s="23" t="s">
        <v>10</v>
      </c>
      <c r="M55" s="39" t="s">
        <v>10</v>
      </c>
      <c r="N55" s="22" t="s">
        <v>10</v>
      </c>
      <c r="O55" s="23" t="s">
        <v>10</v>
      </c>
      <c r="P55" s="39" t="s">
        <v>10</v>
      </c>
      <c r="Q55" s="32">
        <v>1920.42</v>
      </c>
      <c r="R55" s="30">
        <v>1019.722</v>
      </c>
      <c r="S55" s="41">
        <f>R55/Q55</f>
        <v>0.53098905447766631</v>
      </c>
      <c r="T55" s="32">
        <v>1418.825</v>
      </c>
      <c r="U55" s="30">
        <v>719.53</v>
      </c>
      <c r="V55" s="49">
        <f>U55/T55</f>
        <v>0.5071309005691329</v>
      </c>
    </row>
    <row r="56" spans="1:22" x14ac:dyDescent="0.25">
      <c r="A56" s="26" t="s">
        <v>53</v>
      </c>
      <c r="B56" s="22">
        <v>71.771000000000001</v>
      </c>
      <c r="C56" s="23">
        <v>71.771000000000001</v>
      </c>
      <c r="D56" s="24">
        <f>C56/B56</f>
        <v>1</v>
      </c>
      <c r="E56" s="22">
        <v>74</v>
      </c>
      <c r="F56" s="23">
        <v>74</v>
      </c>
      <c r="G56" s="24">
        <f>F56/E56</f>
        <v>1</v>
      </c>
      <c r="H56" s="22">
        <v>38</v>
      </c>
      <c r="I56" s="23">
        <v>38</v>
      </c>
      <c r="J56" s="24">
        <f>I56/H56</f>
        <v>1</v>
      </c>
      <c r="K56" s="22">
        <v>39.098999999999997</v>
      </c>
      <c r="L56" s="23">
        <v>0</v>
      </c>
      <c r="M56" s="24">
        <f>L56/K56</f>
        <v>0</v>
      </c>
      <c r="N56" s="22" t="s">
        <v>10</v>
      </c>
      <c r="O56" s="23" t="s">
        <v>10</v>
      </c>
      <c r="P56" s="24" t="s">
        <v>10</v>
      </c>
      <c r="Q56" s="32" t="s">
        <v>10</v>
      </c>
      <c r="R56" s="30" t="s">
        <v>10</v>
      </c>
      <c r="S56" s="31" t="s">
        <v>10</v>
      </c>
      <c r="T56" s="32" t="s">
        <v>10</v>
      </c>
      <c r="U56" s="30" t="s">
        <v>10</v>
      </c>
      <c r="V56" s="50" t="s">
        <v>10</v>
      </c>
    </row>
    <row r="57" spans="1:22" x14ac:dyDescent="0.25">
      <c r="A57" s="33" t="s">
        <v>54</v>
      </c>
      <c r="B57" s="15"/>
      <c r="C57" s="16"/>
      <c r="D57" s="17"/>
      <c r="E57" s="15"/>
      <c r="F57" s="16"/>
      <c r="G57" s="17"/>
      <c r="H57" s="15"/>
      <c r="I57" s="16"/>
      <c r="J57" s="17"/>
      <c r="K57" s="15"/>
      <c r="L57" s="16"/>
      <c r="M57" s="17"/>
      <c r="N57" s="15"/>
      <c r="O57" s="16"/>
      <c r="P57" s="17"/>
      <c r="Q57" s="20"/>
      <c r="R57" s="18"/>
      <c r="S57" s="19"/>
      <c r="T57" s="20"/>
      <c r="U57" s="18"/>
      <c r="V57" s="21"/>
    </row>
    <row r="58" spans="1:22" x14ac:dyDescent="0.25">
      <c r="A58" s="14" t="s">
        <v>55</v>
      </c>
      <c r="B58" s="15" t="s">
        <v>10</v>
      </c>
      <c r="C58" s="16" t="s">
        <v>10</v>
      </c>
      <c r="D58" s="17" t="s">
        <v>10</v>
      </c>
      <c r="E58" s="15" t="s">
        <v>10</v>
      </c>
      <c r="F58" s="16" t="s">
        <v>10</v>
      </c>
      <c r="G58" s="17" t="s">
        <v>10</v>
      </c>
      <c r="H58" s="15" t="s">
        <v>10</v>
      </c>
      <c r="I58" s="16" t="s">
        <v>10</v>
      </c>
      <c r="J58" s="17" t="s">
        <v>10</v>
      </c>
      <c r="K58" s="15" t="s">
        <v>10</v>
      </c>
      <c r="L58" s="16" t="s">
        <v>10</v>
      </c>
      <c r="M58" s="17" t="s">
        <v>10</v>
      </c>
      <c r="N58" s="15" t="s">
        <v>10</v>
      </c>
      <c r="O58" s="16" t="s">
        <v>10</v>
      </c>
      <c r="P58" s="17" t="s">
        <v>10</v>
      </c>
      <c r="Q58" s="20">
        <v>10154.120999999999</v>
      </c>
      <c r="R58" s="18">
        <v>310.46800000000002</v>
      </c>
      <c r="S58" s="46">
        <f>R58/Q58</f>
        <v>3.057556631440575E-2</v>
      </c>
      <c r="T58" s="20">
        <v>9943.7450000000008</v>
      </c>
      <c r="U58" s="18">
        <v>319.78199999999998</v>
      </c>
      <c r="V58" s="51">
        <f>U58/T58</f>
        <v>3.215911107937703E-2</v>
      </c>
    </row>
    <row r="59" spans="1:22" x14ac:dyDescent="0.25">
      <c r="A59" s="38" t="s">
        <v>56</v>
      </c>
      <c r="B59" s="22"/>
      <c r="C59" s="23"/>
      <c r="D59" s="24"/>
      <c r="E59" s="22"/>
      <c r="F59" s="23"/>
      <c r="G59" s="24"/>
      <c r="H59" s="22"/>
      <c r="I59" s="23"/>
      <c r="J59" s="24"/>
      <c r="K59" s="22"/>
      <c r="L59" s="23"/>
      <c r="M59" s="24"/>
      <c r="N59" s="22"/>
      <c r="O59" s="23"/>
      <c r="P59" s="24"/>
      <c r="Q59" s="32"/>
      <c r="R59" s="30"/>
      <c r="S59" s="31"/>
      <c r="T59" s="32"/>
      <c r="U59" s="30"/>
      <c r="V59" s="50"/>
    </row>
    <row r="60" spans="1:22" x14ac:dyDescent="0.25">
      <c r="A60" s="26" t="s">
        <v>57</v>
      </c>
      <c r="B60" s="22">
        <v>158982.94200000001</v>
      </c>
      <c r="C60" s="23">
        <v>12578.331</v>
      </c>
      <c r="D60" s="24">
        <f t="shared" ref="D60:D61" si="38">C60/B60</f>
        <v>7.9117487962953911E-2</v>
      </c>
      <c r="E60" s="22">
        <v>171518</v>
      </c>
      <c r="F60" s="23">
        <v>13539.145</v>
      </c>
      <c r="G60" s="24">
        <f t="shared" ref="G60:G61" si="39">F60/E60</f>
        <v>7.8937166944577253E-2</v>
      </c>
      <c r="H60" s="22">
        <v>185210</v>
      </c>
      <c r="I60" s="23">
        <v>13506.664000000001</v>
      </c>
      <c r="J60" s="24">
        <f t="shared" ref="J60:J61" si="40">I60/H60</f>
        <v>7.2926213487392699E-2</v>
      </c>
      <c r="K60" s="22">
        <v>200228.359</v>
      </c>
      <c r="L60" s="23">
        <v>27902.503000000001</v>
      </c>
      <c r="M60" s="24">
        <f t="shared" ref="M60:M61" si="41">L60/K60</f>
        <v>0.13935340198238352</v>
      </c>
      <c r="N60" s="22">
        <v>212170.22700000001</v>
      </c>
      <c r="O60" s="23">
        <f>32582.712*N60/(N60+N61)</f>
        <v>29202.03126530271</v>
      </c>
      <c r="P60" s="24">
        <f t="shared" ref="P60:P61" si="42">O60/N60</f>
        <v>0.13763491550255402</v>
      </c>
      <c r="Q60" s="32">
        <v>220207.39600000001</v>
      </c>
      <c r="R60" s="30">
        <v>23055.417000000001</v>
      </c>
      <c r="S60" s="41">
        <f t="shared" ref="S60:S62" si="43">R60/Q60</f>
        <v>0.10469864963118677</v>
      </c>
      <c r="T60" s="32">
        <v>94499.982999999993</v>
      </c>
      <c r="U60" s="30">
        <v>25736.026000000002</v>
      </c>
      <c r="V60" s="49">
        <f t="shared" ref="V60:V62" si="44">U60/T60</f>
        <v>0.27233894846309131</v>
      </c>
    </row>
    <row r="61" spans="1:22" x14ac:dyDescent="0.25">
      <c r="A61" s="26" t="s">
        <v>58</v>
      </c>
      <c r="B61" s="22">
        <v>21887.32</v>
      </c>
      <c r="C61" s="23">
        <v>1731.67</v>
      </c>
      <c r="D61" s="24">
        <f t="shared" si="38"/>
        <v>7.9117498167888989E-2</v>
      </c>
      <c r="E61" s="22">
        <v>22500</v>
      </c>
      <c r="F61" s="23">
        <v>1776.086</v>
      </c>
      <c r="G61" s="24">
        <f t="shared" si="39"/>
        <v>7.8937155555555555E-2</v>
      </c>
      <c r="H61" s="22">
        <v>23153</v>
      </c>
      <c r="I61" s="23">
        <v>1688.461</v>
      </c>
      <c r="J61" s="24">
        <f t="shared" si="40"/>
        <v>7.2926229862220873E-2</v>
      </c>
      <c r="K61" s="22">
        <v>23847.25</v>
      </c>
      <c r="L61" s="23">
        <v>3323.1950000000002</v>
      </c>
      <c r="M61" s="24">
        <f t="shared" si="41"/>
        <v>0.13935338456216126</v>
      </c>
      <c r="N61" s="22">
        <v>24562.668000000001</v>
      </c>
      <c r="O61" s="23">
        <f>32582.712*N61/(N61+N60)</f>
        <v>3380.6807346972882</v>
      </c>
      <c r="P61" s="24">
        <f t="shared" si="42"/>
        <v>0.13763491550255405</v>
      </c>
      <c r="Q61" s="32">
        <v>12748.049000000001</v>
      </c>
      <c r="R61" s="30">
        <v>1334.703</v>
      </c>
      <c r="S61" s="41">
        <f t="shared" si="43"/>
        <v>0.10469860917541185</v>
      </c>
      <c r="T61" s="32">
        <v>2000</v>
      </c>
      <c r="U61" s="30">
        <v>544.678</v>
      </c>
      <c r="V61" s="49">
        <f t="shared" si="44"/>
        <v>0.272339</v>
      </c>
    </row>
    <row r="62" spans="1:22" x14ac:dyDescent="0.25">
      <c r="A62" s="26" t="s">
        <v>59</v>
      </c>
      <c r="B62" s="22" t="s">
        <v>10</v>
      </c>
      <c r="C62" s="23" t="s">
        <v>10</v>
      </c>
      <c r="D62" s="24" t="s">
        <v>10</v>
      </c>
      <c r="E62" s="22" t="s">
        <v>10</v>
      </c>
      <c r="F62" s="23" t="s">
        <v>10</v>
      </c>
      <c r="G62" s="24" t="s">
        <v>10</v>
      </c>
      <c r="H62" s="22" t="s">
        <v>10</v>
      </c>
      <c r="I62" s="23" t="s">
        <v>10</v>
      </c>
      <c r="J62" s="24" t="s">
        <v>10</v>
      </c>
      <c r="K62" s="22" t="s">
        <v>10</v>
      </c>
      <c r="L62" s="23" t="s">
        <v>10</v>
      </c>
      <c r="M62" s="24" t="s">
        <v>10</v>
      </c>
      <c r="N62" s="22" t="s">
        <v>10</v>
      </c>
      <c r="O62" s="23" t="s">
        <v>10</v>
      </c>
      <c r="P62" s="24" t="s">
        <v>10</v>
      </c>
      <c r="Q62" s="32">
        <v>2700</v>
      </c>
      <c r="R62" s="30">
        <v>2700</v>
      </c>
      <c r="S62" s="40">
        <f t="shared" si="43"/>
        <v>1</v>
      </c>
      <c r="T62" s="32">
        <v>3914</v>
      </c>
      <c r="U62" s="30">
        <v>3914</v>
      </c>
      <c r="V62" s="52">
        <f t="shared" si="44"/>
        <v>1</v>
      </c>
    </row>
    <row r="63" spans="1:22" x14ac:dyDescent="0.25">
      <c r="A63" s="33" t="s">
        <v>60</v>
      </c>
      <c r="B63" s="15"/>
      <c r="C63" s="16"/>
      <c r="D63" s="17"/>
      <c r="E63" s="15"/>
      <c r="F63" s="16"/>
      <c r="G63" s="17"/>
      <c r="H63" s="15"/>
      <c r="I63" s="16"/>
      <c r="J63" s="17"/>
      <c r="K63" s="15"/>
      <c r="L63" s="16"/>
      <c r="M63" s="17"/>
      <c r="N63" s="15"/>
      <c r="O63" s="16"/>
      <c r="P63" s="17"/>
      <c r="Q63" s="20"/>
      <c r="R63" s="18"/>
      <c r="S63" s="19"/>
      <c r="T63" s="20"/>
      <c r="U63" s="18"/>
      <c r="V63" s="21"/>
    </row>
    <row r="64" spans="1:22" x14ac:dyDescent="0.25">
      <c r="A64" s="14" t="s">
        <v>61</v>
      </c>
      <c r="B64" s="15">
        <v>3678.8470000000002</v>
      </c>
      <c r="C64" s="16">
        <v>0</v>
      </c>
      <c r="D64" s="17">
        <f t="shared" ref="D64:D67" si="45">C64/B64</f>
        <v>0</v>
      </c>
      <c r="E64" s="15">
        <v>3575</v>
      </c>
      <c r="F64" s="16">
        <v>0</v>
      </c>
      <c r="G64" s="17">
        <f t="shared" ref="G64:G67" si="46">F64/E64</f>
        <v>0</v>
      </c>
      <c r="H64" s="15">
        <v>3652</v>
      </c>
      <c r="I64" s="16">
        <v>0</v>
      </c>
      <c r="J64" s="17">
        <f t="shared" ref="J64:J67" si="47">I64/H64</f>
        <v>0</v>
      </c>
      <c r="K64" s="15">
        <v>3860.9029999999998</v>
      </c>
      <c r="L64" s="16">
        <v>0</v>
      </c>
      <c r="M64" s="17">
        <f t="shared" ref="M64:M66" si="48">L64/K64</f>
        <v>0</v>
      </c>
      <c r="N64" s="15">
        <v>4187.5460000000003</v>
      </c>
      <c r="O64" s="16">
        <v>0</v>
      </c>
      <c r="P64" s="17">
        <f t="shared" ref="P64:P66" si="49">O64/N64</f>
        <v>0</v>
      </c>
      <c r="Q64" s="20">
        <v>4318.4530000000004</v>
      </c>
      <c r="R64" s="18">
        <v>83.084000000000003</v>
      </c>
      <c r="S64" s="19">
        <f t="shared" ref="S64:S66" si="50">R64/Q64</f>
        <v>1.9239297035304078E-2</v>
      </c>
      <c r="T64" s="20">
        <v>4432.58</v>
      </c>
      <c r="U64" s="18">
        <v>83.084000000000003</v>
      </c>
      <c r="V64" s="21">
        <f t="shared" ref="V64:V66" si="51">U64/T64</f>
        <v>1.8743936939660425E-2</v>
      </c>
    </row>
    <row r="65" spans="1:22" x14ac:dyDescent="0.25">
      <c r="A65" s="14" t="s">
        <v>62</v>
      </c>
      <c r="B65" s="15">
        <v>5322.7219999999998</v>
      </c>
      <c r="C65" s="16">
        <v>81</v>
      </c>
      <c r="D65" s="17">
        <f t="shared" si="45"/>
        <v>1.5217777670898462E-2</v>
      </c>
      <c r="E65" s="15">
        <v>6707</v>
      </c>
      <c r="F65" s="16">
        <v>66</v>
      </c>
      <c r="G65" s="17">
        <f t="shared" si="46"/>
        <v>9.8404651856269561E-3</v>
      </c>
      <c r="H65" s="15">
        <v>5232</v>
      </c>
      <c r="I65" s="16">
        <v>90</v>
      </c>
      <c r="J65" s="17">
        <f t="shared" si="47"/>
        <v>1.7201834862385322E-2</v>
      </c>
      <c r="K65" s="15">
        <v>4673.0929999999998</v>
      </c>
      <c r="L65" s="16">
        <v>87.045000000000002</v>
      </c>
      <c r="M65" s="17">
        <f t="shared" si="48"/>
        <v>1.8626849497752347E-2</v>
      </c>
      <c r="N65" s="15">
        <v>4857.5630000000001</v>
      </c>
      <c r="O65" s="16">
        <v>100.542</v>
      </c>
      <c r="P65" s="17">
        <f t="shared" si="49"/>
        <v>2.0698033149544329E-2</v>
      </c>
      <c r="Q65" s="20">
        <v>5313.4009999999998</v>
      </c>
      <c r="R65" s="18">
        <v>96.313000000000002</v>
      </c>
      <c r="S65" s="19">
        <f t="shared" si="50"/>
        <v>1.8126431639546876E-2</v>
      </c>
      <c r="T65" s="20">
        <v>6308.3519999999999</v>
      </c>
      <c r="U65" s="18">
        <v>143.88200000000001</v>
      </c>
      <c r="V65" s="21">
        <f t="shared" si="51"/>
        <v>2.2808175574222874E-2</v>
      </c>
    </row>
    <row r="66" spans="1:22" x14ac:dyDescent="0.25">
      <c r="A66" s="14" t="s">
        <v>63</v>
      </c>
      <c r="B66" s="15">
        <v>1953.88</v>
      </c>
      <c r="C66" s="16">
        <v>0</v>
      </c>
      <c r="D66" s="17">
        <f t="shared" si="45"/>
        <v>0</v>
      </c>
      <c r="E66" s="15">
        <v>1967</v>
      </c>
      <c r="F66" s="16">
        <v>0</v>
      </c>
      <c r="G66" s="17">
        <f t="shared" si="46"/>
        <v>0</v>
      </c>
      <c r="H66" s="15">
        <v>2197</v>
      </c>
      <c r="I66" s="16">
        <v>0</v>
      </c>
      <c r="J66" s="17">
        <f t="shared" si="47"/>
        <v>0</v>
      </c>
      <c r="K66" s="15">
        <v>2243.3910000000001</v>
      </c>
      <c r="L66" s="16">
        <v>0</v>
      </c>
      <c r="M66" s="17">
        <f t="shared" si="48"/>
        <v>0</v>
      </c>
      <c r="N66" s="15">
        <v>2475.6799999999998</v>
      </c>
      <c r="O66" s="16">
        <v>0</v>
      </c>
      <c r="P66" s="17">
        <f t="shared" si="49"/>
        <v>0</v>
      </c>
      <c r="Q66" s="20">
        <v>2845.4720000000002</v>
      </c>
      <c r="R66" s="18">
        <v>0</v>
      </c>
      <c r="S66" s="48">
        <f t="shared" si="50"/>
        <v>0</v>
      </c>
      <c r="T66" s="20">
        <v>3135.5650000000001</v>
      </c>
      <c r="U66" s="18">
        <v>0</v>
      </c>
      <c r="V66" s="53">
        <f t="shared" si="51"/>
        <v>0</v>
      </c>
    </row>
    <row r="67" spans="1:22" x14ac:dyDescent="0.25">
      <c r="A67" s="14" t="s">
        <v>64</v>
      </c>
      <c r="B67" s="15">
        <v>610.66999999999996</v>
      </c>
      <c r="C67" s="16">
        <v>0</v>
      </c>
      <c r="D67" s="17">
        <f t="shared" si="45"/>
        <v>0</v>
      </c>
      <c r="E67" s="15">
        <v>628</v>
      </c>
      <c r="F67" s="16">
        <v>0</v>
      </c>
      <c r="G67" s="17">
        <f t="shared" si="46"/>
        <v>0</v>
      </c>
      <c r="H67" s="15">
        <v>646</v>
      </c>
      <c r="I67" s="16">
        <v>0</v>
      </c>
      <c r="J67" s="17">
        <f t="shared" si="47"/>
        <v>0</v>
      </c>
      <c r="K67" s="15" t="s">
        <v>10</v>
      </c>
      <c r="L67" s="16" t="s">
        <v>10</v>
      </c>
      <c r="M67" s="17"/>
      <c r="N67" s="15" t="s">
        <v>10</v>
      </c>
      <c r="O67" s="16" t="s">
        <v>10</v>
      </c>
      <c r="P67" s="17" t="s">
        <v>10</v>
      </c>
      <c r="Q67" s="20" t="s">
        <v>10</v>
      </c>
      <c r="R67" s="18" t="s">
        <v>10</v>
      </c>
      <c r="S67" s="19" t="s">
        <v>10</v>
      </c>
      <c r="T67" s="20" t="s">
        <v>10</v>
      </c>
      <c r="U67" s="18" t="s">
        <v>10</v>
      </c>
      <c r="V67" s="21" t="s">
        <v>10</v>
      </c>
    </row>
    <row r="68" spans="1:22" x14ac:dyDescent="0.25">
      <c r="A68" s="14" t="s">
        <v>218</v>
      </c>
      <c r="B68" s="15" t="s">
        <v>10</v>
      </c>
      <c r="C68" s="16" t="s">
        <v>10</v>
      </c>
      <c r="D68" s="35" t="s">
        <v>10</v>
      </c>
      <c r="E68" s="15" t="s">
        <v>10</v>
      </c>
      <c r="F68" s="16" t="s">
        <v>10</v>
      </c>
      <c r="G68" s="35" t="s">
        <v>10</v>
      </c>
      <c r="H68" s="15" t="s">
        <v>10</v>
      </c>
      <c r="I68" s="16" t="s">
        <v>10</v>
      </c>
      <c r="J68" s="35" t="s">
        <v>10</v>
      </c>
      <c r="K68" s="15" t="s">
        <v>10</v>
      </c>
      <c r="L68" s="16" t="s">
        <v>10</v>
      </c>
      <c r="M68" s="35" t="s">
        <v>10</v>
      </c>
      <c r="N68" s="15" t="s">
        <v>10</v>
      </c>
      <c r="O68" s="16" t="s">
        <v>10</v>
      </c>
      <c r="P68" s="35" t="s">
        <v>10</v>
      </c>
      <c r="Q68" s="20">
        <v>292056.67499999999</v>
      </c>
      <c r="R68" s="18">
        <v>900.14499999999998</v>
      </c>
      <c r="S68" s="19">
        <f>R68/Q68</f>
        <v>3.0820901456883325E-3</v>
      </c>
      <c r="T68" s="20">
        <v>246994.128</v>
      </c>
      <c r="U68" s="18">
        <v>707.18299999999999</v>
      </c>
      <c r="V68" s="21">
        <f>U68/T68</f>
        <v>2.8631571354603216E-3</v>
      </c>
    </row>
    <row r="69" spans="1:22" x14ac:dyDescent="0.25">
      <c r="A69" s="38" t="s">
        <v>65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32"/>
      <c r="R69" s="30"/>
      <c r="S69" s="31"/>
      <c r="T69" s="32"/>
      <c r="U69" s="30"/>
      <c r="V69" s="50"/>
    </row>
    <row r="70" spans="1:22" x14ac:dyDescent="0.25">
      <c r="A70" s="26" t="s">
        <v>66</v>
      </c>
      <c r="B70" s="22">
        <v>1461.5920000000001</v>
      </c>
      <c r="C70" s="23">
        <v>41</v>
      </c>
      <c r="D70" s="24">
        <f>C70/B70</f>
        <v>2.8051604004400679E-2</v>
      </c>
      <c r="E70" s="22">
        <v>1509</v>
      </c>
      <c r="F70" s="23">
        <v>21</v>
      </c>
      <c r="G70" s="24">
        <f>F70/E70</f>
        <v>1.3916500994035786E-2</v>
      </c>
      <c r="H70" s="22">
        <v>1931</v>
      </c>
      <c r="I70" s="23">
        <v>14</v>
      </c>
      <c r="J70" s="24">
        <f>I70/H70</f>
        <v>7.2501294665976174E-3</v>
      </c>
      <c r="K70" s="22">
        <v>2235.701</v>
      </c>
      <c r="L70" s="23">
        <v>0</v>
      </c>
      <c r="M70" s="24">
        <f>L70/K70</f>
        <v>0</v>
      </c>
      <c r="N70" s="22">
        <v>2720.6790000000001</v>
      </c>
      <c r="O70" s="23">
        <v>0</v>
      </c>
      <c r="P70" s="24">
        <f>O70/N70</f>
        <v>0</v>
      </c>
      <c r="Q70" s="32">
        <v>2663.1619999999998</v>
      </c>
      <c r="R70" s="30">
        <v>172.905</v>
      </c>
      <c r="S70" s="31">
        <f>R70/Q70</f>
        <v>6.492470228998462E-2</v>
      </c>
      <c r="T70" s="32">
        <v>2462.6089999999999</v>
      </c>
      <c r="U70" s="30">
        <v>154.5</v>
      </c>
      <c r="V70" s="50">
        <f>U70/T70</f>
        <v>6.2738339703948126E-2</v>
      </c>
    </row>
    <row r="71" spans="1:22" x14ac:dyDescent="0.25">
      <c r="A71" s="54" t="s">
        <v>67</v>
      </c>
      <c r="B71" s="56"/>
      <c r="C71" s="57"/>
      <c r="D71" s="58"/>
      <c r="E71" s="56"/>
      <c r="F71" s="57"/>
      <c r="G71" s="58"/>
      <c r="H71" s="56"/>
      <c r="I71" s="57"/>
      <c r="J71" s="58"/>
      <c r="K71" s="56"/>
      <c r="L71" s="57"/>
      <c r="M71" s="58"/>
      <c r="N71" s="56"/>
      <c r="O71" s="57"/>
      <c r="P71" s="58"/>
      <c r="Q71" s="56"/>
      <c r="R71" s="57"/>
      <c r="S71" s="58"/>
      <c r="T71" s="56"/>
      <c r="U71" s="57"/>
      <c r="V71" s="59"/>
    </row>
    <row r="72" spans="1:22" x14ac:dyDescent="0.25">
      <c r="A72" s="60" t="s">
        <v>68</v>
      </c>
      <c r="B72" s="20" t="s">
        <v>10</v>
      </c>
      <c r="C72" s="18" t="s">
        <v>10</v>
      </c>
      <c r="D72" s="61" t="s">
        <v>10</v>
      </c>
      <c r="E72" s="20" t="s">
        <v>10</v>
      </c>
      <c r="F72" s="18" t="s">
        <v>10</v>
      </c>
      <c r="G72" s="61" t="s">
        <v>10</v>
      </c>
      <c r="H72" s="20" t="s">
        <v>10</v>
      </c>
      <c r="I72" s="18" t="s">
        <v>10</v>
      </c>
      <c r="J72" s="61" t="s">
        <v>10</v>
      </c>
      <c r="K72" s="20" t="s">
        <v>10</v>
      </c>
      <c r="L72" s="18" t="s">
        <v>10</v>
      </c>
      <c r="M72" s="61" t="s">
        <v>10</v>
      </c>
      <c r="N72" s="20" t="s">
        <v>10</v>
      </c>
      <c r="O72" s="18" t="s">
        <v>10</v>
      </c>
      <c r="P72" s="61" t="s">
        <v>10</v>
      </c>
      <c r="Q72" s="20">
        <v>75.197000000000003</v>
      </c>
      <c r="R72" s="18">
        <v>0</v>
      </c>
      <c r="S72" s="48">
        <f>R72/Q72</f>
        <v>0</v>
      </c>
      <c r="T72" s="20">
        <v>85.278000000000006</v>
      </c>
      <c r="U72" s="18">
        <v>30</v>
      </c>
      <c r="V72" s="21">
        <f>U72/T72</f>
        <v>0.35179061422641239</v>
      </c>
    </row>
    <row r="73" spans="1:22" x14ac:dyDescent="0.25">
      <c r="A73" s="62" t="s">
        <v>69</v>
      </c>
      <c r="B73" s="64"/>
      <c r="C73" s="65"/>
      <c r="D73" s="66"/>
      <c r="E73" s="64"/>
      <c r="F73" s="65"/>
      <c r="G73" s="66"/>
      <c r="H73" s="64"/>
      <c r="I73" s="65"/>
      <c r="J73" s="66"/>
      <c r="K73" s="64"/>
      <c r="L73" s="65"/>
      <c r="M73" s="66"/>
      <c r="N73" s="64"/>
      <c r="O73" s="65"/>
      <c r="P73" s="66"/>
      <c r="Q73" s="64"/>
      <c r="R73" s="65"/>
      <c r="S73" s="66"/>
      <c r="T73" s="64"/>
      <c r="U73" s="65"/>
      <c r="V73" s="67"/>
    </row>
    <row r="74" spans="1:22" ht="30" x14ac:dyDescent="0.25">
      <c r="A74" s="63" t="s">
        <v>70</v>
      </c>
      <c r="B74" s="64">
        <v>776.73900000000003</v>
      </c>
      <c r="C74" s="65">
        <v>0</v>
      </c>
      <c r="D74" s="66">
        <f t="shared" ref="D74:D80" si="52">C74/B74</f>
        <v>0</v>
      </c>
      <c r="E74" s="64">
        <v>360</v>
      </c>
      <c r="F74" s="65">
        <v>0</v>
      </c>
      <c r="G74" s="66">
        <f t="shared" ref="G74:G80" si="53">F74/E74</f>
        <v>0</v>
      </c>
      <c r="H74" s="64">
        <v>164</v>
      </c>
      <c r="I74" s="65">
        <v>0</v>
      </c>
      <c r="J74" s="66">
        <f t="shared" ref="J74:J78" si="54">I74/H74</f>
        <v>0</v>
      </c>
      <c r="K74" s="64">
        <v>154.5</v>
      </c>
      <c r="L74" s="65">
        <v>0</v>
      </c>
      <c r="M74" s="66">
        <f t="shared" ref="M74:M78" si="55">L74/K74</f>
        <v>0</v>
      </c>
      <c r="N74" s="64">
        <v>148.19999999999999</v>
      </c>
      <c r="O74" s="65">
        <v>0</v>
      </c>
      <c r="P74" s="66">
        <f t="shared" ref="P74:P78" si="56">O74/N74</f>
        <v>0</v>
      </c>
      <c r="Q74" s="64">
        <v>165.18299999999999</v>
      </c>
      <c r="R74" s="65">
        <v>0</v>
      </c>
      <c r="S74" s="68">
        <f t="shared" ref="S74:S75" si="57">R74/Q74</f>
        <v>0</v>
      </c>
      <c r="T74" s="64">
        <v>170.13800000000001</v>
      </c>
      <c r="U74" s="65">
        <v>0</v>
      </c>
      <c r="V74" s="69">
        <f t="shared" ref="V74:V75" si="58">U74/T74</f>
        <v>0</v>
      </c>
    </row>
    <row r="75" spans="1:22" x14ac:dyDescent="0.25">
      <c r="A75" s="63" t="s">
        <v>71</v>
      </c>
      <c r="B75" s="64">
        <v>14320.521000000001</v>
      </c>
      <c r="C75" s="65">
        <v>5147</v>
      </c>
      <c r="D75" s="66">
        <f t="shared" si="52"/>
        <v>0.35941429784572781</v>
      </c>
      <c r="E75" s="64">
        <v>12978</v>
      </c>
      <c r="F75" s="65">
        <v>4883</v>
      </c>
      <c r="G75" s="66">
        <f t="shared" si="53"/>
        <v>0.3762521189705656</v>
      </c>
      <c r="H75" s="64">
        <v>14384</v>
      </c>
      <c r="I75" s="65">
        <v>5355</v>
      </c>
      <c r="J75" s="66">
        <f t="shared" si="54"/>
        <v>0.37228865406006673</v>
      </c>
      <c r="K75" s="64">
        <v>14420.52</v>
      </c>
      <c r="L75" s="65">
        <v>3462.96</v>
      </c>
      <c r="M75" s="66">
        <f t="shared" si="55"/>
        <v>0.24014113221991995</v>
      </c>
      <c r="N75" s="64">
        <v>15200.429</v>
      </c>
      <c r="O75" s="65">
        <v>3869.1469999999999</v>
      </c>
      <c r="P75" s="66">
        <f t="shared" si="56"/>
        <v>0.25454196062492707</v>
      </c>
      <c r="Q75" s="64">
        <v>16875.557000000001</v>
      </c>
      <c r="R75" s="65">
        <v>5510.8019999999997</v>
      </c>
      <c r="S75" s="66">
        <f t="shared" si="57"/>
        <v>0.32655526570174837</v>
      </c>
      <c r="T75" s="64">
        <v>16336.183000000001</v>
      </c>
      <c r="U75" s="65">
        <v>5318.4459999999999</v>
      </c>
      <c r="V75" s="67">
        <f t="shared" si="58"/>
        <v>0.32556234219462404</v>
      </c>
    </row>
    <row r="76" spans="1:22" x14ac:dyDescent="0.25">
      <c r="A76" s="63" t="s">
        <v>72</v>
      </c>
      <c r="B76" s="64">
        <v>7903.1149999999998</v>
      </c>
      <c r="C76" s="65">
        <v>1197.0776920000001</v>
      </c>
      <c r="D76" s="66">
        <f t="shared" si="52"/>
        <v>0.1514690969320325</v>
      </c>
      <c r="E76" s="64">
        <v>8067</v>
      </c>
      <c r="F76" s="65">
        <v>805.37199999999996</v>
      </c>
      <c r="G76" s="66">
        <f t="shared" si="53"/>
        <v>9.9835378703359359E-2</v>
      </c>
      <c r="H76" s="64">
        <v>9380</v>
      </c>
      <c r="I76" s="65">
        <v>153</v>
      </c>
      <c r="J76" s="66">
        <f t="shared" si="54"/>
        <v>1.6311300639658848E-2</v>
      </c>
      <c r="K76" s="64">
        <v>8707.3539999999994</v>
      </c>
      <c r="L76" s="65">
        <v>605.74099999999999</v>
      </c>
      <c r="M76" s="66">
        <f t="shared" si="55"/>
        <v>6.9566598532688581E-2</v>
      </c>
      <c r="N76" s="64">
        <v>8947.0750000000007</v>
      </c>
      <c r="O76" s="65">
        <v>694.15800000000002</v>
      </c>
      <c r="P76" s="66">
        <f t="shared" si="56"/>
        <v>7.7584909034516869E-2</v>
      </c>
      <c r="Q76" s="64" t="s">
        <v>10</v>
      </c>
      <c r="R76" s="65" t="s">
        <v>10</v>
      </c>
      <c r="S76" s="66" t="s">
        <v>10</v>
      </c>
      <c r="T76" s="64" t="s">
        <v>10</v>
      </c>
      <c r="U76" s="65" t="s">
        <v>10</v>
      </c>
      <c r="V76" s="67" t="s">
        <v>10</v>
      </c>
    </row>
    <row r="77" spans="1:22" x14ac:dyDescent="0.25">
      <c r="A77" s="63" t="s">
        <v>73</v>
      </c>
      <c r="B77" s="64">
        <v>2244.518</v>
      </c>
      <c r="C77" s="65">
        <v>130</v>
      </c>
      <c r="D77" s="66">
        <f t="shared" si="52"/>
        <v>5.7918893945158825E-2</v>
      </c>
      <c r="E77" s="64">
        <v>2303</v>
      </c>
      <c r="F77" s="65">
        <v>824</v>
      </c>
      <c r="G77" s="66">
        <f t="shared" si="53"/>
        <v>0.35779418150238818</v>
      </c>
      <c r="H77" s="64">
        <v>2716</v>
      </c>
      <c r="I77" s="65">
        <v>822</v>
      </c>
      <c r="J77" s="66">
        <f t="shared" si="54"/>
        <v>0.30265095729013253</v>
      </c>
      <c r="K77" s="64">
        <v>3053.1770000000001</v>
      </c>
      <c r="L77" s="65">
        <v>1157.682</v>
      </c>
      <c r="M77" s="66">
        <f t="shared" si="55"/>
        <v>0.37917290743379761</v>
      </c>
      <c r="N77" s="64">
        <v>3148.8270000000002</v>
      </c>
      <c r="O77" s="65">
        <v>1043.809</v>
      </c>
      <c r="P77" s="66">
        <f t="shared" si="56"/>
        <v>0.33149137758282682</v>
      </c>
      <c r="Q77" s="64">
        <v>5047.0969999999998</v>
      </c>
      <c r="R77" s="65">
        <v>2330.9070000000002</v>
      </c>
      <c r="S77" s="66">
        <f t="shared" ref="S77:S78" si="59">R77/Q77</f>
        <v>0.46183122694095247</v>
      </c>
      <c r="T77" s="64">
        <v>3950.75</v>
      </c>
      <c r="U77" s="65">
        <v>2520.672</v>
      </c>
      <c r="V77" s="67">
        <f t="shared" ref="V77:V78" si="60">U77/T77</f>
        <v>0.63802366639245711</v>
      </c>
    </row>
    <row r="78" spans="1:22" x14ac:dyDescent="0.25">
      <c r="A78" s="70" t="s">
        <v>165</v>
      </c>
      <c r="B78" s="64">
        <v>2157.627</v>
      </c>
      <c r="C78" s="65">
        <v>0</v>
      </c>
      <c r="D78" s="66">
        <f t="shared" si="52"/>
        <v>0</v>
      </c>
      <c r="E78" s="64">
        <v>2214</v>
      </c>
      <c r="F78" s="65">
        <v>0</v>
      </c>
      <c r="G78" s="66">
        <f t="shared" si="53"/>
        <v>0</v>
      </c>
      <c r="H78" s="64">
        <v>2573</v>
      </c>
      <c r="I78" s="65">
        <v>0</v>
      </c>
      <c r="J78" s="66">
        <f t="shared" si="54"/>
        <v>0</v>
      </c>
      <c r="K78" s="64">
        <v>2661.335</v>
      </c>
      <c r="L78" s="65">
        <v>0</v>
      </c>
      <c r="M78" s="66">
        <f t="shared" si="55"/>
        <v>0</v>
      </c>
      <c r="N78" s="64">
        <v>2914.7779999999998</v>
      </c>
      <c r="O78" s="65">
        <v>0</v>
      </c>
      <c r="P78" s="66">
        <f t="shared" si="56"/>
        <v>0</v>
      </c>
      <c r="Q78" s="64">
        <f>3268.603+506.559</f>
        <v>3775.1620000000003</v>
      </c>
      <c r="R78" s="65">
        <v>0</v>
      </c>
      <c r="S78" s="68">
        <f t="shared" si="59"/>
        <v>0</v>
      </c>
      <c r="T78" s="64">
        <f>3950.75+540.296</f>
        <v>4491.0460000000003</v>
      </c>
      <c r="U78" s="65">
        <v>0</v>
      </c>
      <c r="V78" s="69">
        <f t="shared" si="60"/>
        <v>0</v>
      </c>
    </row>
    <row r="79" spans="1:22" x14ac:dyDescent="0.25">
      <c r="A79" s="63" t="s">
        <v>219</v>
      </c>
      <c r="B79" s="64">
        <v>284.07499999999999</v>
      </c>
      <c r="C79" s="65">
        <v>87</v>
      </c>
      <c r="D79" s="66">
        <f t="shared" si="52"/>
        <v>0.30625715040042245</v>
      </c>
      <c r="E79" s="64">
        <v>273</v>
      </c>
      <c r="F79" s="65">
        <v>0</v>
      </c>
      <c r="G79" s="66">
        <f t="shared" si="53"/>
        <v>0</v>
      </c>
      <c r="H79" s="64" t="s">
        <v>10</v>
      </c>
      <c r="I79" s="65" t="s">
        <v>10</v>
      </c>
      <c r="J79" s="66" t="s">
        <v>10</v>
      </c>
      <c r="K79" s="64" t="s">
        <v>10</v>
      </c>
      <c r="L79" s="65" t="s">
        <v>10</v>
      </c>
      <c r="M79" s="66" t="s">
        <v>10</v>
      </c>
      <c r="N79" s="64" t="s">
        <v>10</v>
      </c>
      <c r="O79" s="65" t="s">
        <v>10</v>
      </c>
      <c r="P79" s="66" t="s">
        <v>10</v>
      </c>
      <c r="Q79" s="64" t="s">
        <v>10</v>
      </c>
      <c r="R79" s="65" t="s">
        <v>10</v>
      </c>
      <c r="S79" s="66" t="s">
        <v>10</v>
      </c>
      <c r="T79" s="64" t="s">
        <v>10</v>
      </c>
      <c r="U79" s="65" t="s">
        <v>10</v>
      </c>
      <c r="V79" s="67" t="s">
        <v>10</v>
      </c>
    </row>
    <row r="80" spans="1:22" x14ac:dyDescent="0.25">
      <c r="A80" s="63" t="s">
        <v>220</v>
      </c>
      <c r="B80" s="64">
        <v>327.46100000000001</v>
      </c>
      <c r="C80" s="65">
        <v>0</v>
      </c>
      <c r="D80" s="66">
        <f t="shared" si="52"/>
        <v>0</v>
      </c>
      <c r="E80" s="64">
        <v>336</v>
      </c>
      <c r="F80" s="65">
        <v>112</v>
      </c>
      <c r="G80" s="66">
        <f t="shared" si="53"/>
        <v>0.33333333333333331</v>
      </c>
      <c r="H80" s="64" t="s">
        <v>10</v>
      </c>
      <c r="I80" s="65" t="s">
        <v>10</v>
      </c>
      <c r="J80" s="66" t="s">
        <v>10</v>
      </c>
      <c r="K80" s="64" t="s">
        <v>10</v>
      </c>
      <c r="L80" s="65" t="s">
        <v>10</v>
      </c>
      <c r="M80" s="66" t="s">
        <v>10</v>
      </c>
      <c r="N80" s="64" t="s">
        <v>10</v>
      </c>
      <c r="O80" s="65" t="s">
        <v>10</v>
      </c>
      <c r="P80" s="66" t="s">
        <v>10</v>
      </c>
      <c r="Q80" s="64" t="s">
        <v>10</v>
      </c>
      <c r="R80" s="65" t="s">
        <v>10</v>
      </c>
      <c r="S80" s="66" t="s">
        <v>10</v>
      </c>
      <c r="T80" s="64" t="s">
        <v>10</v>
      </c>
      <c r="U80" s="65" t="s">
        <v>10</v>
      </c>
      <c r="V80" s="67" t="s">
        <v>10</v>
      </c>
    </row>
    <row r="81" spans="1:24" x14ac:dyDescent="0.25">
      <c r="A81" s="63" t="s">
        <v>74</v>
      </c>
      <c r="B81" s="64" t="s">
        <v>10</v>
      </c>
      <c r="C81" s="65" t="s">
        <v>10</v>
      </c>
      <c r="D81" s="66" t="s">
        <v>10</v>
      </c>
      <c r="E81" s="64" t="s">
        <v>10</v>
      </c>
      <c r="F81" s="65" t="s">
        <v>10</v>
      </c>
      <c r="G81" s="66" t="s">
        <v>10</v>
      </c>
      <c r="H81" s="64" t="s">
        <v>10</v>
      </c>
      <c r="I81" s="65" t="s">
        <v>10</v>
      </c>
      <c r="J81" s="66" t="s">
        <v>10</v>
      </c>
      <c r="K81" s="64">
        <v>696.31299999999999</v>
      </c>
      <c r="L81" s="65">
        <v>350.19200000000001</v>
      </c>
      <c r="M81" s="66">
        <f t="shared" ref="M81:M82" si="61">L81/K81</f>
        <v>0.50292325434107943</v>
      </c>
      <c r="N81" s="64">
        <v>673.202</v>
      </c>
      <c r="O81" s="65">
        <v>248.59800000000001</v>
      </c>
      <c r="P81" s="66">
        <f t="shared" ref="P81:P82" si="62">O81/N81</f>
        <v>0.36927697778675644</v>
      </c>
      <c r="Q81" s="64">
        <v>758.28399999999999</v>
      </c>
      <c r="R81" s="65">
        <v>758.28399999999999</v>
      </c>
      <c r="S81" s="68">
        <f>R81/Q81</f>
        <v>1</v>
      </c>
      <c r="T81" s="64">
        <v>945.63</v>
      </c>
      <c r="U81" s="65">
        <v>873.11</v>
      </c>
      <c r="V81" s="67">
        <f>U81/T81</f>
        <v>0.9233103856688134</v>
      </c>
    </row>
    <row r="82" spans="1:24" x14ac:dyDescent="0.25">
      <c r="A82" s="63" t="s">
        <v>75</v>
      </c>
      <c r="B82" s="64" t="s">
        <v>10</v>
      </c>
      <c r="C82" s="65" t="s">
        <v>10</v>
      </c>
      <c r="D82" s="66" t="s">
        <v>10</v>
      </c>
      <c r="E82" s="64">
        <v>702</v>
      </c>
      <c r="F82" s="65">
        <v>0</v>
      </c>
      <c r="G82" s="66">
        <f>F82/E82</f>
        <v>0</v>
      </c>
      <c r="H82" s="64">
        <v>757</v>
      </c>
      <c r="I82" s="65">
        <v>0</v>
      </c>
      <c r="J82" s="66">
        <f>I82/H82</f>
        <v>0</v>
      </c>
      <c r="K82" s="64">
        <v>721</v>
      </c>
      <c r="L82" s="65">
        <v>0</v>
      </c>
      <c r="M82" s="66">
        <f t="shared" si="61"/>
        <v>0</v>
      </c>
      <c r="N82" s="64">
        <v>742.63</v>
      </c>
      <c r="O82" s="65">
        <v>0</v>
      </c>
      <c r="P82" s="66">
        <f t="shared" si="62"/>
        <v>0</v>
      </c>
      <c r="Q82" s="64" t="s">
        <v>10</v>
      </c>
      <c r="R82" s="65" t="s">
        <v>10</v>
      </c>
      <c r="S82" s="66" t="s">
        <v>10</v>
      </c>
      <c r="T82" s="64" t="s">
        <v>10</v>
      </c>
      <c r="U82" s="65" t="s">
        <v>10</v>
      </c>
      <c r="V82" s="67" t="s">
        <v>10</v>
      </c>
    </row>
    <row r="83" spans="1:24" x14ac:dyDescent="0.25">
      <c r="A83" s="71" t="s">
        <v>76</v>
      </c>
      <c r="B83" s="56"/>
      <c r="C83" s="57"/>
      <c r="D83" s="58"/>
      <c r="E83" s="56"/>
      <c r="F83" s="57"/>
      <c r="G83" s="58"/>
      <c r="H83" s="56"/>
      <c r="I83" s="57"/>
      <c r="J83" s="58"/>
      <c r="K83" s="56"/>
      <c r="L83" s="57"/>
      <c r="M83" s="58"/>
      <c r="N83" s="56"/>
      <c r="O83" s="57"/>
      <c r="P83" s="58"/>
      <c r="Q83" s="56"/>
      <c r="R83" s="57"/>
      <c r="S83" s="58"/>
      <c r="T83" s="56"/>
      <c r="U83" s="57"/>
      <c r="V83" s="59"/>
    </row>
    <row r="84" spans="1:24" x14ac:dyDescent="0.25">
      <c r="A84" s="55" t="s">
        <v>77</v>
      </c>
      <c r="B84" s="56">
        <v>374.94</v>
      </c>
      <c r="C84" s="57">
        <v>374.94</v>
      </c>
      <c r="D84" s="58">
        <f>C84/B84</f>
        <v>1</v>
      </c>
      <c r="E84" s="56">
        <v>385</v>
      </c>
      <c r="F84" s="57">
        <v>385</v>
      </c>
      <c r="G84" s="58">
        <f>F84/E84</f>
        <v>1</v>
      </c>
      <c r="H84" s="56">
        <v>460</v>
      </c>
      <c r="I84" s="57">
        <v>460</v>
      </c>
      <c r="J84" s="58">
        <f>I84/H84</f>
        <v>1</v>
      </c>
      <c r="K84" s="56">
        <v>473.69499999999999</v>
      </c>
      <c r="L84" s="57">
        <v>473.69499999999999</v>
      </c>
      <c r="M84" s="58">
        <f>L84/K84</f>
        <v>1</v>
      </c>
      <c r="N84" s="56">
        <v>487.90600000000001</v>
      </c>
      <c r="O84" s="57">
        <v>487.90600000000001</v>
      </c>
      <c r="P84" s="58">
        <f>O84/N84</f>
        <v>1</v>
      </c>
      <c r="Q84" s="56">
        <v>506.44600000000003</v>
      </c>
      <c r="R84" s="57">
        <v>506.44600000000003</v>
      </c>
      <c r="S84" s="72">
        <f t="shared" ref="S84:S85" si="63">R84/Q84</f>
        <v>1</v>
      </c>
      <c r="T84" s="56">
        <v>521.63900000000001</v>
      </c>
      <c r="U84" s="57">
        <v>521.63900000000001</v>
      </c>
      <c r="V84" s="73">
        <f t="shared" ref="V84:V85" si="64">U84/T84</f>
        <v>1</v>
      </c>
      <c r="X84" s="74"/>
    </row>
    <row r="85" spans="1:24" x14ac:dyDescent="0.25">
      <c r="A85" s="55" t="s">
        <v>78</v>
      </c>
      <c r="B85" s="56" t="s">
        <v>10</v>
      </c>
      <c r="C85" s="57" t="s">
        <v>10</v>
      </c>
      <c r="D85" s="75" t="s">
        <v>10</v>
      </c>
      <c r="E85" s="56" t="s">
        <v>10</v>
      </c>
      <c r="F85" s="57" t="s">
        <v>10</v>
      </c>
      <c r="G85" s="75" t="s">
        <v>10</v>
      </c>
      <c r="H85" s="56" t="s">
        <v>10</v>
      </c>
      <c r="I85" s="57" t="s">
        <v>10</v>
      </c>
      <c r="J85" s="75" t="s">
        <v>10</v>
      </c>
      <c r="K85" s="56" t="s">
        <v>10</v>
      </c>
      <c r="L85" s="57" t="s">
        <v>10</v>
      </c>
      <c r="M85" s="75" t="s">
        <v>10</v>
      </c>
      <c r="N85" s="56" t="s">
        <v>10</v>
      </c>
      <c r="O85" s="57" t="s">
        <v>10</v>
      </c>
      <c r="P85" s="75" t="s">
        <v>10</v>
      </c>
      <c r="Q85" s="56">
        <v>31886.080000000002</v>
      </c>
      <c r="R85" s="57">
        <v>43.52</v>
      </c>
      <c r="S85" s="58">
        <f t="shared" si="63"/>
        <v>1.3648588976757257E-3</v>
      </c>
      <c r="T85" s="56">
        <v>36756.767</v>
      </c>
      <c r="U85" s="57">
        <v>23.254999999999999</v>
      </c>
      <c r="V85" s="59">
        <f t="shared" si="64"/>
        <v>6.3267261780667488E-4</v>
      </c>
    </row>
    <row r="86" spans="1:24" x14ac:dyDescent="0.25">
      <c r="A86" s="55" t="s">
        <v>79</v>
      </c>
      <c r="B86" s="56">
        <v>26915</v>
      </c>
      <c r="C86" s="57">
        <v>52</v>
      </c>
      <c r="D86" s="58">
        <f>C86/B86</f>
        <v>1.9320081738807356E-3</v>
      </c>
      <c r="E86" s="56">
        <v>40358</v>
      </c>
      <c r="F86" s="57">
        <v>143</v>
      </c>
      <c r="G86" s="58">
        <f>F86/E86</f>
        <v>3.543287576193072E-3</v>
      </c>
      <c r="H86" s="56">
        <v>48708</v>
      </c>
      <c r="I86" s="57">
        <v>216</v>
      </c>
      <c r="J86" s="58">
        <f>I86/H86</f>
        <v>4.434589800443459E-3</v>
      </c>
      <c r="K86" s="56">
        <v>54930.252</v>
      </c>
      <c r="L86" s="57">
        <v>0</v>
      </c>
      <c r="M86" s="58">
        <f>L86/K86</f>
        <v>0</v>
      </c>
      <c r="N86" s="56">
        <v>69668.445000000007</v>
      </c>
      <c r="O86" s="57">
        <v>0</v>
      </c>
      <c r="P86" s="58">
        <f>O86/N86</f>
        <v>0</v>
      </c>
      <c r="Q86" s="56"/>
      <c r="R86" s="57"/>
      <c r="S86" s="58"/>
      <c r="T86" s="56"/>
      <c r="U86" s="57"/>
      <c r="V86" s="59"/>
    </row>
    <row r="87" spans="1:24" x14ac:dyDescent="0.25">
      <c r="A87" s="33" t="s">
        <v>80</v>
      </c>
      <c r="B87" s="15"/>
      <c r="C87" s="16"/>
      <c r="D87" s="17"/>
      <c r="E87" s="15"/>
      <c r="F87" s="16"/>
      <c r="G87" s="17"/>
      <c r="H87" s="15"/>
      <c r="I87" s="16"/>
      <c r="J87" s="17"/>
      <c r="K87" s="15"/>
      <c r="L87" s="16"/>
      <c r="M87" s="17"/>
      <c r="N87" s="15"/>
      <c r="O87" s="16"/>
      <c r="P87" s="17"/>
      <c r="Q87" s="15"/>
      <c r="R87" s="16"/>
      <c r="S87" s="17"/>
      <c r="T87" s="15"/>
      <c r="U87" s="16"/>
      <c r="V87" s="34"/>
    </row>
    <row r="88" spans="1:24" x14ac:dyDescent="0.25">
      <c r="A88" s="63" t="s">
        <v>81</v>
      </c>
      <c r="B88" s="64">
        <v>11148.759</v>
      </c>
      <c r="C88" s="65">
        <v>37</v>
      </c>
      <c r="D88" s="66">
        <f t="shared" ref="D88:D91" si="65">C88/B88</f>
        <v>3.3187550291471904E-3</v>
      </c>
      <c r="E88" s="64">
        <v>10876</v>
      </c>
      <c r="F88" s="65">
        <v>323</v>
      </c>
      <c r="G88" s="66">
        <f t="shared" ref="G88:G91" si="66">F88/E88</f>
        <v>2.9698418536226553E-2</v>
      </c>
      <c r="H88" s="64">
        <v>12617</v>
      </c>
      <c r="I88" s="65">
        <v>377</v>
      </c>
      <c r="J88" s="66">
        <f t="shared" ref="J88:J91" si="67">I88/H88</f>
        <v>2.9880320202900847E-2</v>
      </c>
      <c r="K88" s="64">
        <v>13299.870999999999</v>
      </c>
      <c r="L88" s="65">
        <v>0</v>
      </c>
      <c r="M88" s="66">
        <f t="shared" ref="M88:M91" si="68">L88/K88</f>
        <v>0</v>
      </c>
      <c r="N88" s="64">
        <v>14827.281000000001</v>
      </c>
      <c r="O88" s="65">
        <v>46.252000000000002</v>
      </c>
      <c r="P88" s="66">
        <f t="shared" ref="P88:P91" si="69">O88/N88</f>
        <v>3.1193851387857287E-3</v>
      </c>
      <c r="Q88" s="64">
        <v>16090.606</v>
      </c>
      <c r="R88" s="65">
        <v>1467.319</v>
      </c>
      <c r="S88" s="66">
        <f t="shared" ref="S88:S90" si="70">R88/Q88</f>
        <v>9.1191034072924282E-2</v>
      </c>
      <c r="T88" s="64">
        <v>17266.89</v>
      </c>
      <c r="U88" s="65">
        <v>1016.8819999999999</v>
      </c>
      <c r="V88" s="67">
        <f t="shared" ref="V88:V90" si="71">U88/T88</f>
        <v>5.8892018192042692E-2</v>
      </c>
    </row>
    <row r="89" spans="1:24" x14ac:dyDescent="0.25">
      <c r="A89" s="63" t="s">
        <v>82</v>
      </c>
      <c r="B89" s="64">
        <v>4251.1909999999998</v>
      </c>
      <c r="C89" s="65">
        <v>815</v>
      </c>
      <c r="D89" s="66">
        <f t="shared" si="65"/>
        <v>0.19171098169901093</v>
      </c>
      <c r="E89" s="64">
        <v>7827</v>
      </c>
      <c r="F89" s="65">
        <v>1984</v>
      </c>
      <c r="G89" s="66">
        <f t="shared" si="66"/>
        <v>0.25348153826498021</v>
      </c>
      <c r="H89" s="64">
        <v>5098</v>
      </c>
      <c r="I89" s="65">
        <v>1587</v>
      </c>
      <c r="J89" s="66">
        <f t="shared" si="67"/>
        <v>0.31129854845037269</v>
      </c>
      <c r="K89" s="64">
        <v>3900.085</v>
      </c>
      <c r="L89" s="65">
        <v>0</v>
      </c>
      <c r="M89" s="66">
        <f t="shared" si="68"/>
        <v>0</v>
      </c>
      <c r="N89" s="64">
        <v>4197.009</v>
      </c>
      <c r="O89" s="65">
        <v>0</v>
      </c>
      <c r="P89" s="66">
        <f t="shared" si="69"/>
        <v>0</v>
      </c>
      <c r="Q89" s="64">
        <v>4195.7470000000003</v>
      </c>
      <c r="R89" s="65">
        <v>1327.8240000000001</v>
      </c>
      <c r="S89" s="66">
        <f t="shared" si="70"/>
        <v>0.31646903400038179</v>
      </c>
      <c r="T89" s="64">
        <v>4202.5959999999995</v>
      </c>
      <c r="U89" s="65">
        <v>1050.6600000000001</v>
      </c>
      <c r="V89" s="76">
        <f t="shared" si="71"/>
        <v>0.25000261742979818</v>
      </c>
    </row>
    <row r="90" spans="1:24" x14ac:dyDescent="0.25">
      <c r="A90" s="63" t="s">
        <v>83</v>
      </c>
      <c r="B90" s="64">
        <v>5071.4610000000002</v>
      </c>
      <c r="C90" s="65">
        <v>1014</v>
      </c>
      <c r="D90" s="66">
        <f t="shared" si="65"/>
        <v>0.19994238346701276</v>
      </c>
      <c r="E90" s="64">
        <v>6999</v>
      </c>
      <c r="F90" s="65">
        <v>691</v>
      </c>
      <c r="G90" s="66">
        <f t="shared" si="66"/>
        <v>9.8728389769967131E-2</v>
      </c>
      <c r="H90" s="64">
        <v>6376</v>
      </c>
      <c r="I90" s="65">
        <v>629</v>
      </c>
      <c r="J90" s="66">
        <f t="shared" si="67"/>
        <v>9.8651191969887073E-2</v>
      </c>
      <c r="K90" s="64">
        <v>6894.2460000000001</v>
      </c>
      <c r="L90" s="65">
        <v>0</v>
      </c>
      <c r="M90" s="66">
        <f t="shared" si="68"/>
        <v>0</v>
      </c>
      <c r="N90" s="64">
        <v>7520.2780000000002</v>
      </c>
      <c r="O90" s="65">
        <v>0</v>
      </c>
      <c r="P90" s="66">
        <f t="shared" si="69"/>
        <v>0</v>
      </c>
      <c r="Q90" s="64">
        <v>5577.5969999999998</v>
      </c>
      <c r="R90" s="65">
        <v>2231.04</v>
      </c>
      <c r="S90" s="77">
        <f t="shared" si="70"/>
        <v>0.40000021514641521</v>
      </c>
      <c r="T90" s="64">
        <v>5119.0720000000001</v>
      </c>
      <c r="U90" s="65">
        <v>2303.5880000000002</v>
      </c>
      <c r="V90" s="76">
        <f t="shared" si="71"/>
        <v>0.45000109394827814</v>
      </c>
    </row>
    <row r="91" spans="1:24" x14ac:dyDescent="0.25">
      <c r="A91" s="63" t="s">
        <v>334</v>
      </c>
      <c r="B91" s="64">
        <v>1913.4860000000001</v>
      </c>
      <c r="C91" s="65">
        <v>0</v>
      </c>
      <c r="D91" s="66">
        <f t="shared" si="65"/>
        <v>0</v>
      </c>
      <c r="E91" s="64">
        <v>3360</v>
      </c>
      <c r="F91" s="65">
        <v>0</v>
      </c>
      <c r="G91" s="66">
        <f t="shared" si="66"/>
        <v>0</v>
      </c>
      <c r="H91" s="64">
        <v>4098</v>
      </c>
      <c r="I91" s="65">
        <v>0</v>
      </c>
      <c r="J91" s="66">
        <f t="shared" si="67"/>
        <v>0</v>
      </c>
      <c r="K91" s="64">
        <v>4777.6580000000004</v>
      </c>
      <c r="L91" s="65">
        <v>0</v>
      </c>
      <c r="M91" s="66">
        <f t="shared" si="68"/>
        <v>0</v>
      </c>
      <c r="N91" s="64">
        <v>5358.4989999999998</v>
      </c>
      <c r="O91" s="65">
        <v>0</v>
      </c>
      <c r="P91" s="66">
        <f t="shared" si="69"/>
        <v>0</v>
      </c>
      <c r="Q91" s="64" t="s">
        <v>10</v>
      </c>
      <c r="R91" s="65" t="s">
        <v>10</v>
      </c>
      <c r="S91" s="78" t="s">
        <v>10</v>
      </c>
      <c r="T91" s="64" t="s">
        <v>10</v>
      </c>
      <c r="U91" s="65" t="s">
        <v>10</v>
      </c>
      <c r="V91" s="79" t="s">
        <v>10</v>
      </c>
    </row>
    <row r="92" spans="1:24" x14ac:dyDescent="0.25">
      <c r="A92" s="71" t="s">
        <v>84</v>
      </c>
      <c r="B92" s="56"/>
      <c r="C92" s="57"/>
      <c r="D92" s="58"/>
      <c r="E92" s="56"/>
      <c r="F92" s="57"/>
      <c r="G92" s="58"/>
      <c r="H92" s="56"/>
      <c r="I92" s="57"/>
      <c r="J92" s="58"/>
      <c r="K92" s="56"/>
      <c r="L92" s="57"/>
      <c r="M92" s="58"/>
      <c r="N92" s="56"/>
      <c r="O92" s="57"/>
      <c r="P92" s="58"/>
      <c r="Q92" s="56"/>
      <c r="R92" s="57"/>
      <c r="S92" s="58"/>
      <c r="T92" s="56"/>
      <c r="U92" s="57"/>
      <c r="V92" s="59"/>
    </row>
    <row r="93" spans="1:24" x14ac:dyDescent="0.25">
      <c r="A93" s="55" t="s">
        <v>85</v>
      </c>
      <c r="B93" s="56" t="s">
        <v>10</v>
      </c>
      <c r="C93" s="57" t="s">
        <v>10</v>
      </c>
      <c r="D93" s="58" t="s">
        <v>10</v>
      </c>
      <c r="E93" s="56">
        <v>2034</v>
      </c>
      <c r="F93" s="57">
        <v>84</v>
      </c>
      <c r="G93" s="58">
        <f t="shared" ref="G93:G94" si="72">F93/E93</f>
        <v>4.1297935103244837E-2</v>
      </c>
      <c r="H93" s="56">
        <v>3039</v>
      </c>
      <c r="I93" s="57">
        <v>0</v>
      </c>
      <c r="J93" s="58">
        <f t="shared" ref="J93:J94" si="73">I93/H93</f>
        <v>0</v>
      </c>
      <c r="K93" s="56" t="s">
        <v>10</v>
      </c>
      <c r="L93" s="57" t="s">
        <v>10</v>
      </c>
      <c r="M93" s="58" t="s">
        <v>10</v>
      </c>
      <c r="N93" s="56" t="s">
        <v>10</v>
      </c>
      <c r="O93" s="57" t="s">
        <v>10</v>
      </c>
      <c r="P93" s="58" t="s">
        <v>10</v>
      </c>
      <c r="Q93" s="56" t="s">
        <v>10</v>
      </c>
      <c r="R93" s="57" t="s">
        <v>10</v>
      </c>
      <c r="S93" s="58" t="s">
        <v>10</v>
      </c>
      <c r="T93" s="56" t="s">
        <v>10</v>
      </c>
      <c r="U93" s="57" t="s">
        <v>10</v>
      </c>
      <c r="V93" s="58" t="s">
        <v>10</v>
      </c>
    </row>
    <row r="94" spans="1:24" x14ac:dyDescent="0.25">
      <c r="A94" s="55" t="s">
        <v>86</v>
      </c>
      <c r="B94" s="56">
        <v>11259.485000000001</v>
      </c>
      <c r="C94" s="57">
        <v>529</v>
      </c>
      <c r="D94" s="58">
        <f>C94/B94</f>
        <v>4.69826106611448E-2</v>
      </c>
      <c r="E94" s="56">
        <v>11655</v>
      </c>
      <c r="F94" s="57">
        <v>318.50700000000001</v>
      </c>
      <c r="G94" s="58">
        <f t="shared" si="72"/>
        <v>2.7327927927927927E-2</v>
      </c>
      <c r="H94" s="56">
        <v>11160</v>
      </c>
      <c r="I94" s="57">
        <v>395</v>
      </c>
      <c r="J94" s="58">
        <f t="shared" si="73"/>
        <v>3.5394265232974911E-2</v>
      </c>
      <c r="K94" s="56">
        <v>11406.337</v>
      </c>
      <c r="L94" s="57">
        <v>408.291</v>
      </c>
      <c r="M94" s="58">
        <f t="shared" ref="M94:M98" si="74">L94/K94</f>
        <v>3.5795102319000398E-2</v>
      </c>
      <c r="N94" s="56">
        <v>13135.683999999999</v>
      </c>
      <c r="O94" s="57">
        <v>481.16899999999998</v>
      </c>
      <c r="P94" s="58">
        <f t="shared" ref="P94:P98" si="75">O94/N94</f>
        <v>3.6630677169152366E-2</v>
      </c>
      <c r="Q94" s="56">
        <v>12355.429</v>
      </c>
      <c r="R94" s="57">
        <v>0</v>
      </c>
      <c r="S94" s="58">
        <f t="shared" ref="S94" si="76">R94/Q94</f>
        <v>0</v>
      </c>
      <c r="T94" s="56">
        <v>12408.618</v>
      </c>
      <c r="U94" s="57">
        <v>115.57299999999999</v>
      </c>
      <c r="V94" s="59">
        <f t="shared" ref="V94" si="77">U94/T94</f>
        <v>9.3139300444255758E-3</v>
      </c>
    </row>
    <row r="95" spans="1:24" x14ac:dyDescent="0.25">
      <c r="A95" s="55" t="s">
        <v>87</v>
      </c>
      <c r="B95" s="56" t="s">
        <v>10</v>
      </c>
      <c r="C95" s="57" t="s">
        <v>10</v>
      </c>
      <c r="D95" s="58" t="s">
        <v>10</v>
      </c>
      <c r="E95" s="56" t="s">
        <v>10</v>
      </c>
      <c r="F95" s="57" t="s">
        <v>10</v>
      </c>
      <c r="G95" s="58" t="s">
        <v>10</v>
      </c>
      <c r="H95" s="56" t="s">
        <v>10</v>
      </c>
      <c r="I95" s="57" t="s">
        <v>10</v>
      </c>
      <c r="J95" s="58" t="s">
        <v>10</v>
      </c>
      <c r="K95" s="56">
        <v>4646.8</v>
      </c>
      <c r="L95" s="57">
        <v>3949.701</v>
      </c>
      <c r="M95" s="58">
        <f t="shared" si="74"/>
        <v>0.84998299905311181</v>
      </c>
      <c r="N95" s="56">
        <v>718.36099999999999</v>
      </c>
      <c r="O95" s="57">
        <v>0</v>
      </c>
      <c r="P95" s="58">
        <f t="shared" si="75"/>
        <v>0</v>
      </c>
      <c r="Q95" s="56" t="s">
        <v>10</v>
      </c>
      <c r="R95" s="57" t="s">
        <v>10</v>
      </c>
      <c r="S95" s="58" t="s">
        <v>10</v>
      </c>
      <c r="T95" s="56" t="s">
        <v>10</v>
      </c>
      <c r="U95" s="57" t="s">
        <v>10</v>
      </c>
      <c r="V95" s="58" t="s">
        <v>10</v>
      </c>
    </row>
    <row r="96" spans="1:24" x14ac:dyDescent="0.25">
      <c r="A96" s="60" t="s">
        <v>88</v>
      </c>
      <c r="B96" s="56" t="s">
        <v>10</v>
      </c>
      <c r="C96" s="57" t="s">
        <v>10</v>
      </c>
      <c r="D96" s="58" t="s">
        <v>10</v>
      </c>
      <c r="E96" s="56" t="s">
        <v>10</v>
      </c>
      <c r="F96" s="57" t="s">
        <v>10</v>
      </c>
      <c r="G96" s="58" t="s">
        <v>10</v>
      </c>
      <c r="H96" s="56" t="s">
        <v>10</v>
      </c>
      <c r="I96" s="57" t="s">
        <v>10</v>
      </c>
      <c r="J96" s="58" t="s">
        <v>10</v>
      </c>
      <c r="K96" s="56">
        <v>1335.47</v>
      </c>
      <c r="L96" s="57">
        <v>81.295000000000002</v>
      </c>
      <c r="M96" s="58">
        <f t="shared" si="74"/>
        <v>6.0873699895916795E-2</v>
      </c>
      <c r="N96" s="56">
        <v>2056.0839999999998</v>
      </c>
      <c r="O96" s="57">
        <v>224.87100000000001</v>
      </c>
      <c r="P96" s="58">
        <f t="shared" si="75"/>
        <v>0.10936858610834967</v>
      </c>
      <c r="Q96" s="56" t="s">
        <v>10</v>
      </c>
      <c r="R96" s="57" t="s">
        <v>10</v>
      </c>
      <c r="S96" s="58" t="s">
        <v>10</v>
      </c>
      <c r="T96" s="56" t="s">
        <v>10</v>
      </c>
      <c r="U96" s="57" t="s">
        <v>10</v>
      </c>
      <c r="V96" s="58" t="s">
        <v>10</v>
      </c>
    </row>
    <row r="97" spans="1:22" x14ac:dyDescent="0.25">
      <c r="A97" s="55" t="s">
        <v>89</v>
      </c>
      <c r="B97" s="56">
        <v>934.178</v>
      </c>
      <c r="C97" s="57">
        <v>0</v>
      </c>
      <c r="D97" s="58">
        <f>C97/B97</f>
        <v>0</v>
      </c>
      <c r="E97" s="56">
        <v>1156</v>
      </c>
      <c r="F97" s="57">
        <v>0</v>
      </c>
      <c r="G97" s="58">
        <f>F97/E97</f>
        <v>0</v>
      </c>
      <c r="H97" s="56">
        <v>573</v>
      </c>
      <c r="I97" s="57">
        <v>0</v>
      </c>
      <c r="J97" s="58">
        <f t="shared" ref="J97:J98" si="78">I97/H97</f>
        <v>0</v>
      </c>
      <c r="K97" s="56">
        <v>662.64599999999996</v>
      </c>
      <c r="L97" s="57">
        <v>0</v>
      </c>
      <c r="M97" s="58">
        <f t="shared" si="74"/>
        <v>0</v>
      </c>
      <c r="N97" s="56">
        <v>1105.2629999999999</v>
      </c>
      <c r="O97" s="57">
        <v>0</v>
      </c>
      <c r="P97" s="58">
        <f t="shared" si="75"/>
        <v>0</v>
      </c>
      <c r="Q97" s="56" t="s">
        <v>10</v>
      </c>
      <c r="R97" s="57" t="s">
        <v>10</v>
      </c>
      <c r="S97" s="58" t="s">
        <v>10</v>
      </c>
      <c r="T97" s="56" t="s">
        <v>10</v>
      </c>
      <c r="U97" s="57" t="s">
        <v>10</v>
      </c>
      <c r="V97" s="58" t="s">
        <v>10</v>
      </c>
    </row>
    <row r="98" spans="1:22" x14ac:dyDescent="0.25">
      <c r="A98" s="55" t="s">
        <v>90</v>
      </c>
      <c r="B98" s="56" t="s">
        <v>10</v>
      </c>
      <c r="C98" s="57" t="s">
        <v>10</v>
      </c>
      <c r="D98" s="58" t="s">
        <v>10</v>
      </c>
      <c r="E98" s="56" t="s">
        <v>10</v>
      </c>
      <c r="F98" s="57" t="s">
        <v>10</v>
      </c>
      <c r="G98" s="58" t="s">
        <v>10</v>
      </c>
      <c r="H98" s="56">
        <v>4259</v>
      </c>
      <c r="I98" s="57">
        <v>34.799999999999997</v>
      </c>
      <c r="J98" s="58">
        <f t="shared" si="78"/>
        <v>8.1709321436957017E-3</v>
      </c>
      <c r="K98" s="56">
        <v>4959.99</v>
      </c>
      <c r="L98" s="57">
        <v>45</v>
      </c>
      <c r="M98" s="58">
        <f t="shared" si="74"/>
        <v>9.0725989366914044E-3</v>
      </c>
      <c r="N98" s="56">
        <v>2333.0889999999999</v>
      </c>
      <c r="O98" s="57">
        <v>0</v>
      </c>
      <c r="P98" s="58">
        <f t="shared" si="75"/>
        <v>0</v>
      </c>
      <c r="Q98" s="56" t="s">
        <v>10</v>
      </c>
      <c r="R98" s="57" t="s">
        <v>10</v>
      </c>
      <c r="S98" s="58" t="s">
        <v>10</v>
      </c>
      <c r="T98" s="56" t="s">
        <v>10</v>
      </c>
      <c r="U98" s="57" t="s">
        <v>10</v>
      </c>
      <c r="V98" s="58" t="s">
        <v>10</v>
      </c>
    </row>
    <row r="99" spans="1:22" x14ac:dyDescent="0.25">
      <c r="A99" s="62" t="s">
        <v>212</v>
      </c>
      <c r="B99" s="64"/>
      <c r="C99" s="65"/>
      <c r="D99" s="66"/>
      <c r="E99" s="64"/>
      <c r="F99" s="65"/>
      <c r="G99" s="66"/>
      <c r="H99" s="64"/>
      <c r="I99" s="65"/>
      <c r="J99" s="66"/>
      <c r="K99" s="65"/>
      <c r="L99" s="65"/>
      <c r="M99" s="66"/>
      <c r="N99" s="65"/>
      <c r="O99" s="65"/>
      <c r="P99" s="66"/>
      <c r="Q99" s="65"/>
      <c r="R99" s="65"/>
      <c r="S99" s="66"/>
      <c r="T99" s="65"/>
      <c r="U99" s="65"/>
      <c r="V99" s="67"/>
    </row>
    <row r="100" spans="1:22" x14ac:dyDescent="0.25">
      <c r="A100" s="63" t="s">
        <v>91</v>
      </c>
      <c r="B100" s="64">
        <v>2208.9569999999999</v>
      </c>
      <c r="C100" s="65">
        <v>652.39800000000002</v>
      </c>
      <c r="D100" s="66">
        <f t="shared" ref="D100:D103" si="79">C100/B100</f>
        <v>0.29534210036682473</v>
      </c>
      <c r="E100" s="64">
        <v>2264</v>
      </c>
      <c r="F100" s="65">
        <v>962.73699999999997</v>
      </c>
      <c r="G100" s="66">
        <f t="shared" ref="G100:G103" si="80">F100/E100</f>
        <v>0.42523719081272082</v>
      </c>
      <c r="H100" s="64">
        <v>2263</v>
      </c>
      <c r="I100" s="65">
        <v>730</v>
      </c>
      <c r="J100" s="66">
        <f t="shared" ref="J100:J103" si="81">I100/H100</f>
        <v>0.32258064516129031</v>
      </c>
      <c r="K100" s="64">
        <v>2779.2130000000002</v>
      </c>
      <c r="L100" s="65">
        <v>100</v>
      </c>
      <c r="M100" s="66">
        <f t="shared" ref="M100:M103" si="82">L100/K100</f>
        <v>3.598140912553302E-2</v>
      </c>
      <c r="N100" s="64">
        <v>3403.788</v>
      </c>
      <c r="O100" s="65">
        <v>0</v>
      </c>
      <c r="P100" s="66">
        <f t="shared" ref="P100:P103" si="83">O100/N100</f>
        <v>0</v>
      </c>
      <c r="Q100" s="64">
        <v>11357.199000000001</v>
      </c>
      <c r="R100" s="65">
        <v>115.358</v>
      </c>
      <c r="S100" s="66">
        <f t="shared" ref="S100:S117" si="84">R100/Q100</f>
        <v>1.0157257964749936E-2</v>
      </c>
      <c r="T100" s="64">
        <v>5318.5969999999998</v>
      </c>
      <c r="U100" s="65">
        <v>86.847999999999999</v>
      </c>
      <c r="V100" s="67">
        <f t="shared" ref="V100:V117" si="85">U100/T100</f>
        <v>1.6329118374639028E-2</v>
      </c>
    </row>
    <row r="101" spans="1:22" x14ac:dyDescent="0.25">
      <c r="A101" s="63" t="s">
        <v>92</v>
      </c>
      <c r="B101" s="64">
        <v>4189.1090000000004</v>
      </c>
      <c r="C101" s="65">
        <v>927.00099999999998</v>
      </c>
      <c r="D101" s="66">
        <f t="shared" si="79"/>
        <v>0.22128834556465346</v>
      </c>
      <c r="E101" s="64">
        <v>4054</v>
      </c>
      <c r="F101" s="65">
        <v>904.51800000000003</v>
      </c>
      <c r="G101" s="66">
        <f t="shared" si="80"/>
        <v>0.22311741489886533</v>
      </c>
      <c r="H101" s="64">
        <v>4395</v>
      </c>
      <c r="I101" s="65">
        <v>654</v>
      </c>
      <c r="J101" s="66">
        <f t="shared" si="81"/>
        <v>0.14880546075085324</v>
      </c>
      <c r="K101" s="64">
        <v>4205.3959999999997</v>
      </c>
      <c r="L101" s="65">
        <v>0</v>
      </c>
      <c r="M101" s="66">
        <f t="shared" si="82"/>
        <v>0</v>
      </c>
      <c r="N101" s="64">
        <v>5610.5230000000001</v>
      </c>
      <c r="O101" s="65">
        <v>231.87</v>
      </c>
      <c r="P101" s="66">
        <f t="shared" si="83"/>
        <v>4.1327697970403116E-2</v>
      </c>
      <c r="Q101" s="64">
        <v>24522.639999999999</v>
      </c>
      <c r="R101" s="65">
        <v>808.78800000000001</v>
      </c>
      <c r="S101" s="66">
        <f t="shared" si="84"/>
        <v>3.2981277709088416E-2</v>
      </c>
      <c r="T101" s="64">
        <v>12411.112999999999</v>
      </c>
      <c r="U101" s="65">
        <v>628.44000000000005</v>
      </c>
      <c r="V101" s="67">
        <f t="shared" si="85"/>
        <v>5.0635265346468131E-2</v>
      </c>
    </row>
    <row r="102" spans="1:22" x14ac:dyDescent="0.25">
      <c r="A102" s="63" t="s">
        <v>93</v>
      </c>
      <c r="B102" s="64">
        <v>2916.2179999999998</v>
      </c>
      <c r="C102" s="65">
        <v>1592.1569999999999</v>
      </c>
      <c r="D102" s="66">
        <f t="shared" si="79"/>
        <v>0.5459663852290878</v>
      </c>
      <c r="E102" s="64">
        <v>2460</v>
      </c>
      <c r="F102" s="65">
        <v>201.46799999999999</v>
      </c>
      <c r="G102" s="66">
        <f t="shared" si="80"/>
        <v>8.1897560975609754E-2</v>
      </c>
      <c r="H102" s="64">
        <v>2698</v>
      </c>
      <c r="I102" s="65">
        <v>165</v>
      </c>
      <c r="J102" s="66">
        <f t="shared" si="81"/>
        <v>6.115641215715345E-2</v>
      </c>
      <c r="K102" s="64">
        <v>2908.3649999999998</v>
      </c>
      <c r="L102" s="65">
        <v>321.702</v>
      </c>
      <c r="M102" s="66">
        <f t="shared" si="82"/>
        <v>0.11061266381626791</v>
      </c>
      <c r="N102" s="64">
        <v>3547.8609999999999</v>
      </c>
      <c r="O102" s="65">
        <v>243.89500000000001</v>
      </c>
      <c r="P102" s="66">
        <f t="shared" si="83"/>
        <v>6.8744237725209642E-2</v>
      </c>
      <c r="Q102" s="64">
        <v>12300.848</v>
      </c>
      <c r="R102" s="65">
        <v>553.69399999999996</v>
      </c>
      <c r="S102" s="66">
        <f t="shared" si="84"/>
        <v>4.5012669045256061E-2</v>
      </c>
      <c r="T102" s="64">
        <v>7182.768</v>
      </c>
      <c r="U102" s="65">
        <v>515.80399999999997</v>
      </c>
      <c r="V102" s="67">
        <f t="shared" si="85"/>
        <v>7.1811312853206452E-2</v>
      </c>
    </row>
    <row r="103" spans="1:22" x14ac:dyDescent="0.25">
      <c r="A103" s="63" t="s">
        <v>94</v>
      </c>
      <c r="B103" s="64">
        <v>2546.527</v>
      </c>
      <c r="C103" s="65">
        <v>1321.6980000000001</v>
      </c>
      <c r="D103" s="66">
        <f t="shared" si="79"/>
        <v>0.5190198258255263</v>
      </c>
      <c r="E103" s="64">
        <v>2432</v>
      </c>
      <c r="F103" s="65">
        <v>1019.6369999999999</v>
      </c>
      <c r="G103" s="66">
        <f t="shared" si="80"/>
        <v>0.41925863486842102</v>
      </c>
      <c r="H103" s="64">
        <v>2893</v>
      </c>
      <c r="I103" s="65">
        <v>376</v>
      </c>
      <c r="J103" s="66">
        <f t="shared" si="81"/>
        <v>0.12996889042516419</v>
      </c>
      <c r="K103" s="64">
        <v>3237.136</v>
      </c>
      <c r="L103" s="65">
        <v>540.04300000000001</v>
      </c>
      <c r="M103" s="66">
        <f t="shared" si="82"/>
        <v>0.16682740545964087</v>
      </c>
      <c r="N103" s="64">
        <v>3889.5430000000001</v>
      </c>
      <c r="O103" s="65">
        <v>264.36399999999998</v>
      </c>
      <c r="P103" s="66">
        <f t="shared" si="83"/>
        <v>6.7967882087947087E-2</v>
      </c>
      <c r="Q103" s="64">
        <v>18884.418000000001</v>
      </c>
      <c r="R103" s="65">
        <v>306.00099999999998</v>
      </c>
      <c r="S103" s="66">
        <f t="shared" si="84"/>
        <v>1.6203888306221562E-2</v>
      </c>
      <c r="T103" s="64">
        <v>26468.527999999998</v>
      </c>
      <c r="U103" s="65">
        <v>624.04899999999998</v>
      </c>
      <c r="V103" s="67">
        <f t="shared" si="85"/>
        <v>2.3577019470066487E-2</v>
      </c>
    </row>
    <row r="104" spans="1:22" x14ac:dyDescent="0.25">
      <c r="A104" s="63" t="s">
        <v>95</v>
      </c>
      <c r="B104" s="64" t="s">
        <v>10</v>
      </c>
      <c r="C104" s="65" t="s">
        <v>10</v>
      </c>
      <c r="D104" s="78" t="s">
        <v>10</v>
      </c>
      <c r="E104" s="64" t="s">
        <v>10</v>
      </c>
      <c r="F104" s="65" t="s">
        <v>10</v>
      </c>
      <c r="G104" s="78" t="s">
        <v>10</v>
      </c>
      <c r="H104" s="64" t="s">
        <v>10</v>
      </c>
      <c r="I104" s="65" t="s">
        <v>10</v>
      </c>
      <c r="J104" s="78" t="s">
        <v>10</v>
      </c>
      <c r="K104" s="64" t="s">
        <v>10</v>
      </c>
      <c r="L104" s="65" t="s">
        <v>10</v>
      </c>
      <c r="M104" s="78" t="s">
        <v>10</v>
      </c>
      <c r="N104" s="64" t="s">
        <v>10</v>
      </c>
      <c r="O104" s="65" t="s">
        <v>10</v>
      </c>
      <c r="P104" s="78" t="s">
        <v>10</v>
      </c>
      <c r="Q104" s="64">
        <v>736.61500000000001</v>
      </c>
      <c r="R104" s="65">
        <v>736.61500000000001</v>
      </c>
      <c r="S104" s="66">
        <f t="shared" si="84"/>
        <v>1</v>
      </c>
      <c r="T104" s="64">
        <v>1098.0519999999999</v>
      </c>
      <c r="U104" s="65">
        <v>1098.0519999999999</v>
      </c>
      <c r="V104" s="67">
        <f t="shared" si="85"/>
        <v>1</v>
      </c>
    </row>
    <row r="105" spans="1:22" x14ac:dyDescent="0.25">
      <c r="A105" s="63" t="s">
        <v>96</v>
      </c>
      <c r="B105" s="64">
        <v>2939.3820000000001</v>
      </c>
      <c r="C105" s="65">
        <v>364.541</v>
      </c>
      <c r="D105" s="66">
        <f t="shared" ref="D105:D111" si="86">C105/B105</f>
        <v>0.12401960684252676</v>
      </c>
      <c r="E105" s="64">
        <v>2578</v>
      </c>
      <c r="F105" s="65">
        <v>810.7</v>
      </c>
      <c r="G105" s="66">
        <f t="shared" ref="G105:G111" si="87">F105/E105</f>
        <v>0.31446858029480218</v>
      </c>
      <c r="H105" s="64">
        <v>3074</v>
      </c>
      <c r="I105" s="65">
        <v>264</v>
      </c>
      <c r="J105" s="66">
        <f t="shared" ref="J105:J111" si="88">I105/H105</f>
        <v>8.5881587508132726E-2</v>
      </c>
      <c r="K105" s="64">
        <v>2757.3319999999999</v>
      </c>
      <c r="L105" s="65">
        <v>362.18200000000002</v>
      </c>
      <c r="M105" s="66">
        <f t="shared" ref="M105:M111" si="89">L105/K105</f>
        <v>0.13135233624387635</v>
      </c>
      <c r="N105" s="64">
        <v>4336.9650000000001</v>
      </c>
      <c r="O105" s="65">
        <v>505.512</v>
      </c>
      <c r="P105" s="66">
        <f t="shared" ref="P105:P111" si="90">O105/N105</f>
        <v>0.11655893003517437</v>
      </c>
      <c r="Q105" s="64">
        <v>13340.183999999999</v>
      </c>
      <c r="R105" s="65">
        <v>317.214</v>
      </c>
      <c r="S105" s="66">
        <f t="shared" si="84"/>
        <v>2.3778832435894438E-2</v>
      </c>
      <c r="T105" s="64">
        <v>17639.223000000002</v>
      </c>
      <c r="U105" s="65">
        <v>576.49800000000005</v>
      </c>
      <c r="V105" s="67">
        <f t="shared" si="85"/>
        <v>3.2682732113540378E-2</v>
      </c>
    </row>
    <row r="106" spans="1:22" x14ac:dyDescent="0.25">
      <c r="A106" s="63" t="s">
        <v>97</v>
      </c>
      <c r="B106" s="64">
        <v>3419.808</v>
      </c>
      <c r="C106" s="65">
        <v>310</v>
      </c>
      <c r="D106" s="66">
        <f t="shared" si="86"/>
        <v>9.0648363884756097E-2</v>
      </c>
      <c r="E106" s="64">
        <v>2306</v>
      </c>
      <c r="F106" s="65">
        <v>562.94200000000001</v>
      </c>
      <c r="G106" s="66">
        <f t="shared" si="87"/>
        <v>0.24412055507372074</v>
      </c>
      <c r="H106" s="64">
        <v>2794</v>
      </c>
      <c r="I106" s="65">
        <v>354</v>
      </c>
      <c r="J106" s="66">
        <f t="shared" si="88"/>
        <v>0.12670007158196134</v>
      </c>
      <c r="K106" s="64">
        <v>3110.01</v>
      </c>
      <c r="L106" s="65">
        <v>559.53200000000004</v>
      </c>
      <c r="M106" s="66">
        <f t="shared" si="89"/>
        <v>0.1799132478673702</v>
      </c>
      <c r="N106" s="64">
        <v>3570.2449999999999</v>
      </c>
      <c r="O106" s="65">
        <v>367.98399999999998</v>
      </c>
      <c r="P106" s="66">
        <f t="shared" si="90"/>
        <v>0.10306967729105425</v>
      </c>
      <c r="Q106" s="64">
        <v>36895.728999999999</v>
      </c>
      <c r="R106" s="65">
        <v>273.85599999999999</v>
      </c>
      <c r="S106" s="66">
        <f t="shared" si="84"/>
        <v>7.4224309268967146E-3</v>
      </c>
      <c r="T106" s="64">
        <v>31356.435000000001</v>
      </c>
      <c r="U106" s="65">
        <v>235</v>
      </c>
      <c r="V106" s="67">
        <f t="shared" si="85"/>
        <v>7.4944744196845077E-3</v>
      </c>
    </row>
    <row r="107" spans="1:22" x14ac:dyDescent="0.25">
      <c r="A107" s="63" t="s">
        <v>98</v>
      </c>
      <c r="B107" s="64">
        <v>841.846</v>
      </c>
      <c r="C107" s="65">
        <v>110</v>
      </c>
      <c r="D107" s="66">
        <f t="shared" si="86"/>
        <v>0.13066522855724205</v>
      </c>
      <c r="E107" s="64">
        <v>1521</v>
      </c>
      <c r="F107" s="65">
        <v>160</v>
      </c>
      <c r="G107" s="66">
        <f t="shared" si="87"/>
        <v>0.10519395134779751</v>
      </c>
      <c r="H107" s="64">
        <v>1437</v>
      </c>
      <c r="I107" s="65">
        <v>50</v>
      </c>
      <c r="J107" s="66">
        <f t="shared" si="88"/>
        <v>3.4794711203897009E-2</v>
      </c>
      <c r="K107" s="64">
        <v>1917.5940000000001</v>
      </c>
      <c r="L107" s="65">
        <v>97.073999999999998</v>
      </c>
      <c r="M107" s="66">
        <f t="shared" si="89"/>
        <v>5.0622811710925253E-2</v>
      </c>
      <c r="N107" s="64">
        <v>1776.74</v>
      </c>
      <c r="O107" s="65">
        <v>852.60400000000004</v>
      </c>
      <c r="P107" s="66">
        <f t="shared" si="90"/>
        <v>0.47986987403897025</v>
      </c>
      <c r="Q107" s="64">
        <v>23933.043000000001</v>
      </c>
      <c r="R107" s="65">
        <v>687.15</v>
      </c>
      <c r="S107" s="66">
        <f t="shared" si="84"/>
        <v>2.8711351080595974E-2</v>
      </c>
      <c r="T107" s="64">
        <v>32459.487000000001</v>
      </c>
      <c r="U107" s="65">
        <v>972.43399999999997</v>
      </c>
      <c r="V107" s="67">
        <f t="shared" si="85"/>
        <v>2.9958390901248685E-2</v>
      </c>
    </row>
    <row r="108" spans="1:22" x14ac:dyDescent="0.25">
      <c r="A108" s="63" t="s">
        <v>99</v>
      </c>
      <c r="B108" s="64">
        <v>5446.0829999999996</v>
      </c>
      <c r="C108" s="65">
        <v>542.24199999999996</v>
      </c>
      <c r="D108" s="66">
        <f t="shared" si="86"/>
        <v>9.9565504234878532E-2</v>
      </c>
      <c r="E108" s="64">
        <v>1863</v>
      </c>
      <c r="F108" s="65">
        <v>440.36500000000001</v>
      </c>
      <c r="G108" s="66">
        <f t="shared" si="87"/>
        <v>0.23637412775093936</v>
      </c>
      <c r="H108" s="64">
        <v>1773</v>
      </c>
      <c r="I108" s="65">
        <v>333</v>
      </c>
      <c r="J108" s="66">
        <f t="shared" si="88"/>
        <v>0.18781725888324874</v>
      </c>
      <c r="K108" s="64">
        <v>1690.1559999999999</v>
      </c>
      <c r="L108" s="65">
        <v>772.17499999999995</v>
      </c>
      <c r="M108" s="66">
        <f t="shared" si="89"/>
        <v>0.45686611176719782</v>
      </c>
      <c r="N108" s="64">
        <v>2378.16</v>
      </c>
      <c r="O108" s="65">
        <v>188.27799999999999</v>
      </c>
      <c r="P108" s="66">
        <f t="shared" si="90"/>
        <v>7.9169610118747263E-2</v>
      </c>
      <c r="Q108" s="64">
        <v>50716.182000000001</v>
      </c>
      <c r="R108" s="65">
        <v>188.87</v>
      </c>
      <c r="S108" s="66">
        <f t="shared" si="84"/>
        <v>3.724057934802742E-3</v>
      </c>
      <c r="T108" s="64">
        <v>61287.627</v>
      </c>
      <c r="U108" s="65">
        <v>370.77199999999999</v>
      </c>
      <c r="V108" s="67">
        <f t="shared" si="85"/>
        <v>6.0497039639012288E-3</v>
      </c>
    </row>
    <row r="109" spans="1:22" x14ac:dyDescent="0.25">
      <c r="A109" s="63" t="s">
        <v>100</v>
      </c>
      <c r="B109" s="64">
        <v>1590.5309999999999</v>
      </c>
      <c r="C109" s="65">
        <v>519.55399999999997</v>
      </c>
      <c r="D109" s="66">
        <f t="shared" si="86"/>
        <v>0.32665443175895342</v>
      </c>
      <c r="E109" s="64">
        <v>1722</v>
      </c>
      <c r="F109" s="65">
        <v>300</v>
      </c>
      <c r="G109" s="66">
        <f t="shared" si="87"/>
        <v>0.17421602787456447</v>
      </c>
      <c r="H109" s="64">
        <v>1635</v>
      </c>
      <c r="I109" s="65">
        <v>300</v>
      </c>
      <c r="J109" s="66">
        <f t="shared" si="88"/>
        <v>0.1834862385321101</v>
      </c>
      <c r="K109" s="64">
        <v>1339.1659999999999</v>
      </c>
      <c r="L109" s="65">
        <v>300</v>
      </c>
      <c r="M109" s="66">
        <f t="shared" si="89"/>
        <v>0.224020024403248</v>
      </c>
      <c r="N109" s="64">
        <v>2101.7069999999999</v>
      </c>
      <c r="O109" s="65">
        <v>900</v>
      </c>
      <c r="P109" s="66">
        <f t="shared" si="90"/>
        <v>0.42822334416738395</v>
      </c>
      <c r="Q109" s="64">
        <v>17796.361000000001</v>
      </c>
      <c r="R109" s="65">
        <v>879.52</v>
      </c>
      <c r="S109" s="66">
        <f t="shared" si="84"/>
        <v>4.9421339564869465E-2</v>
      </c>
      <c r="T109" s="64">
        <v>25519.974999999999</v>
      </c>
      <c r="U109" s="65">
        <v>1201.412</v>
      </c>
      <c r="V109" s="67">
        <f t="shared" si="85"/>
        <v>4.7077318845335864E-2</v>
      </c>
    </row>
    <row r="110" spans="1:22" x14ac:dyDescent="0.25">
      <c r="A110" s="63" t="s">
        <v>101</v>
      </c>
      <c r="B110" s="64">
        <v>1292.2719999999999</v>
      </c>
      <c r="C110" s="65">
        <v>377.25299999999999</v>
      </c>
      <c r="D110" s="66">
        <f t="shared" si="86"/>
        <v>0.29193002711503463</v>
      </c>
      <c r="E110" s="64">
        <v>1318</v>
      </c>
      <c r="F110" s="65">
        <v>225.95</v>
      </c>
      <c r="G110" s="66">
        <f t="shared" si="87"/>
        <v>0.1714339908952959</v>
      </c>
      <c r="H110" s="64">
        <v>1239</v>
      </c>
      <c r="I110" s="65">
        <v>315</v>
      </c>
      <c r="J110" s="66">
        <f t="shared" si="88"/>
        <v>0.25423728813559321</v>
      </c>
      <c r="K110" s="64">
        <v>1175.3119999999999</v>
      </c>
      <c r="L110" s="65">
        <v>340.88200000000001</v>
      </c>
      <c r="M110" s="66">
        <f t="shared" si="89"/>
        <v>0.29003532678982263</v>
      </c>
      <c r="N110" s="64">
        <v>1675.077</v>
      </c>
      <c r="O110" s="65">
        <v>99.116</v>
      </c>
      <c r="P110" s="66">
        <f t="shared" si="90"/>
        <v>5.9171011243065244E-2</v>
      </c>
      <c r="Q110" s="64">
        <v>17686.217000000001</v>
      </c>
      <c r="R110" s="65">
        <v>126.68300000000001</v>
      </c>
      <c r="S110" s="66">
        <f t="shared" si="84"/>
        <v>7.1628093220839706E-3</v>
      </c>
      <c r="T110" s="64">
        <v>18663.998</v>
      </c>
      <c r="U110" s="65">
        <v>47.188000000000002</v>
      </c>
      <c r="V110" s="67">
        <f t="shared" si="85"/>
        <v>2.5282900266063038E-3</v>
      </c>
    </row>
    <row r="111" spans="1:22" x14ac:dyDescent="0.25">
      <c r="A111" s="63" t="s">
        <v>102</v>
      </c>
      <c r="B111" s="64">
        <v>937.56600000000003</v>
      </c>
      <c r="C111" s="65">
        <v>370.767</v>
      </c>
      <c r="D111" s="66">
        <f t="shared" si="86"/>
        <v>0.39545695983002793</v>
      </c>
      <c r="E111" s="64">
        <v>1209</v>
      </c>
      <c r="F111" s="65">
        <v>625.70000000000005</v>
      </c>
      <c r="G111" s="66">
        <f t="shared" si="87"/>
        <v>0.51753515301902397</v>
      </c>
      <c r="H111" s="64">
        <v>1131</v>
      </c>
      <c r="I111" s="65">
        <v>381</v>
      </c>
      <c r="J111" s="66">
        <f t="shared" si="88"/>
        <v>0.33687002652519893</v>
      </c>
      <c r="K111" s="64">
        <v>2159.2179999999998</v>
      </c>
      <c r="L111" s="65">
        <v>357.42200000000003</v>
      </c>
      <c r="M111" s="66">
        <f t="shared" si="89"/>
        <v>0.16553307725296845</v>
      </c>
      <c r="N111" s="64">
        <v>1462.95</v>
      </c>
      <c r="O111" s="65">
        <v>126.246</v>
      </c>
      <c r="P111" s="66">
        <f t="shared" si="90"/>
        <v>8.6295498820875616E-2</v>
      </c>
      <c r="Q111" s="64">
        <v>22949.582999999999</v>
      </c>
      <c r="R111" s="65">
        <v>97.313999999999993</v>
      </c>
      <c r="S111" s="66">
        <f t="shared" si="84"/>
        <v>4.240338484581615E-3</v>
      </c>
      <c r="T111" s="64">
        <v>35632.442000000003</v>
      </c>
      <c r="U111" s="65">
        <v>429.80500000000001</v>
      </c>
      <c r="V111" s="67">
        <f t="shared" si="85"/>
        <v>1.2062181985730868E-2</v>
      </c>
    </row>
    <row r="112" spans="1:22" ht="30" x14ac:dyDescent="0.25">
      <c r="A112" s="63" t="s">
        <v>103</v>
      </c>
      <c r="B112" s="64" t="s">
        <v>10</v>
      </c>
      <c r="C112" s="65" t="s">
        <v>10</v>
      </c>
      <c r="D112" s="78" t="s">
        <v>10</v>
      </c>
      <c r="E112" s="64" t="s">
        <v>10</v>
      </c>
      <c r="F112" s="65" t="s">
        <v>10</v>
      </c>
      <c r="G112" s="78" t="s">
        <v>10</v>
      </c>
      <c r="H112" s="64" t="s">
        <v>10</v>
      </c>
      <c r="I112" s="65" t="s">
        <v>10</v>
      </c>
      <c r="J112" s="78" t="s">
        <v>10</v>
      </c>
      <c r="K112" s="64" t="s">
        <v>10</v>
      </c>
      <c r="L112" s="65" t="s">
        <v>10</v>
      </c>
      <c r="M112" s="78" t="s">
        <v>10</v>
      </c>
      <c r="N112" s="64" t="s">
        <v>10</v>
      </c>
      <c r="O112" s="65" t="s">
        <v>10</v>
      </c>
      <c r="P112" s="78" t="s">
        <v>10</v>
      </c>
      <c r="Q112" s="64">
        <v>685.68200000000002</v>
      </c>
      <c r="R112" s="65">
        <v>685.68200000000002</v>
      </c>
      <c r="S112" s="66">
        <f t="shared" si="84"/>
        <v>1</v>
      </c>
      <c r="T112" s="64">
        <v>964.82600000000002</v>
      </c>
      <c r="U112" s="65">
        <v>964.82600000000002</v>
      </c>
      <c r="V112" s="67">
        <f t="shared" si="85"/>
        <v>1</v>
      </c>
    </row>
    <row r="113" spans="1:22" x14ac:dyDescent="0.25">
      <c r="A113" s="63" t="s">
        <v>104</v>
      </c>
      <c r="B113" s="64">
        <v>2215.1950000000002</v>
      </c>
      <c r="C113" s="65">
        <v>359.16</v>
      </c>
      <c r="D113" s="66">
        <f>C113/B113</f>
        <v>0.16213471048824143</v>
      </c>
      <c r="E113" s="64">
        <v>1220</v>
      </c>
      <c r="F113" s="65">
        <v>172.30699999999999</v>
      </c>
      <c r="G113" s="66">
        <f>F113/E113</f>
        <v>0.14123524590163933</v>
      </c>
      <c r="H113" s="64">
        <v>1142</v>
      </c>
      <c r="I113" s="65">
        <v>289</v>
      </c>
      <c r="J113" s="66">
        <f>I113/H113</f>
        <v>0.2530647985989492</v>
      </c>
      <c r="K113" s="64">
        <v>1149.096</v>
      </c>
      <c r="L113" s="65">
        <v>499.76600000000002</v>
      </c>
      <c r="M113" s="66">
        <f>L113/K113</f>
        <v>0.43492101617271317</v>
      </c>
      <c r="N113" s="64">
        <v>1475.912</v>
      </c>
      <c r="O113" s="65">
        <v>96.46</v>
      </c>
      <c r="P113" s="66">
        <f>O113/N113</f>
        <v>6.5356200098650868E-2</v>
      </c>
      <c r="Q113" s="64">
        <v>5537.7259999999997</v>
      </c>
      <c r="R113" s="65">
        <v>347.71699999999998</v>
      </c>
      <c r="S113" s="66">
        <f t="shared" si="84"/>
        <v>6.2790575048314062E-2</v>
      </c>
      <c r="T113" s="64">
        <v>9847.8169999999991</v>
      </c>
      <c r="U113" s="65">
        <v>537.92899999999997</v>
      </c>
      <c r="V113" s="67">
        <f t="shared" si="85"/>
        <v>5.4624187269117615E-2</v>
      </c>
    </row>
    <row r="114" spans="1:22" x14ac:dyDescent="0.25">
      <c r="A114" s="63" t="s">
        <v>105</v>
      </c>
      <c r="B114" s="64" t="s">
        <v>10</v>
      </c>
      <c r="C114" s="65" t="s">
        <v>10</v>
      </c>
      <c r="D114" s="78" t="s">
        <v>10</v>
      </c>
      <c r="E114" s="64" t="s">
        <v>10</v>
      </c>
      <c r="F114" s="65" t="s">
        <v>10</v>
      </c>
      <c r="G114" s="78" t="s">
        <v>10</v>
      </c>
      <c r="H114" s="64" t="s">
        <v>10</v>
      </c>
      <c r="I114" s="65" t="s">
        <v>10</v>
      </c>
      <c r="J114" s="78" t="s">
        <v>10</v>
      </c>
      <c r="K114" s="64" t="s">
        <v>10</v>
      </c>
      <c r="L114" s="65" t="s">
        <v>10</v>
      </c>
      <c r="M114" s="78" t="s">
        <v>10</v>
      </c>
      <c r="N114" s="64" t="s">
        <v>10</v>
      </c>
      <c r="O114" s="65" t="s">
        <v>10</v>
      </c>
      <c r="P114" s="78" t="s">
        <v>10</v>
      </c>
      <c r="Q114" s="64">
        <v>4356.4359999999997</v>
      </c>
      <c r="R114" s="65">
        <v>0</v>
      </c>
      <c r="S114" s="68">
        <f t="shared" si="84"/>
        <v>0</v>
      </c>
      <c r="T114" s="64">
        <v>6460.6809999999996</v>
      </c>
      <c r="U114" s="65">
        <v>0</v>
      </c>
      <c r="V114" s="69">
        <f t="shared" si="85"/>
        <v>0</v>
      </c>
    </row>
    <row r="115" spans="1:22" x14ac:dyDescent="0.25">
      <c r="A115" s="63" t="s">
        <v>106</v>
      </c>
      <c r="B115" s="64">
        <v>2300.172</v>
      </c>
      <c r="C115" s="65">
        <v>274.26900000000001</v>
      </c>
      <c r="D115" s="66">
        <f t="shared" ref="D115:D117" si="91">C115/B115</f>
        <v>0.11923847434017978</v>
      </c>
      <c r="E115" s="64">
        <v>2053</v>
      </c>
      <c r="F115" s="65">
        <v>183.06800000000001</v>
      </c>
      <c r="G115" s="66">
        <f t="shared" ref="G115:G117" si="92">F115/E115</f>
        <v>8.9170969313200205E-2</v>
      </c>
      <c r="H115" s="64">
        <v>1960</v>
      </c>
      <c r="I115" s="65">
        <v>204</v>
      </c>
      <c r="J115" s="66">
        <f t="shared" ref="J115:J117" si="93">I115/H115</f>
        <v>0.10408163265306122</v>
      </c>
      <c r="K115" s="64">
        <v>997.274</v>
      </c>
      <c r="L115" s="65">
        <v>155.84899999999999</v>
      </c>
      <c r="M115" s="66">
        <f t="shared" ref="M115:M117" si="94">L115/K115</f>
        <v>0.156275005665444</v>
      </c>
      <c r="N115" s="64">
        <v>2671.855</v>
      </c>
      <c r="O115" s="65">
        <v>0</v>
      </c>
      <c r="P115" s="66">
        <f t="shared" ref="P115:P117" si="95">O115/N115</f>
        <v>0</v>
      </c>
      <c r="Q115" s="64">
        <v>37903.658000000003</v>
      </c>
      <c r="R115" s="65">
        <v>144.1</v>
      </c>
      <c r="S115" s="66">
        <f t="shared" si="84"/>
        <v>3.8017438844556899E-3</v>
      </c>
      <c r="T115" s="64">
        <v>49670.775999999998</v>
      </c>
      <c r="U115" s="65">
        <v>89.786000000000001</v>
      </c>
      <c r="V115" s="67">
        <f t="shared" si="85"/>
        <v>1.8076222525695996E-3</v>
      </c>
    </row>
    <row r="116" spans="1:22" x14ac:dyDescent="0.25">
      <c r="A116" s="63" t="s">
        <v>107</v>
      </c>
      <c r="B116" s="64">
        <v>1133.57</v>
      </c>
      <c r="C116" s="65">
        <v>17.045999999999999</v>
      </c>
      <c r="D116" s="66">
        <f t="shared" si="91"/>
        <v>1.5037448062316399E-2</v>
      </c>
      <c r="E116" s="64">
        <v>1210</v>
      </c>
      <c r="F116" s="65">
        <v>165.57300000000001</v>
      </c>
      <c r="G116" s="66">
        <f t="shared" si="92"/>
        <v>0.13683719008264464</v>
      </c>
      <c r="H116" s="64">
        <v>1132</v>
      </c>
      <c r="I116" s="65">
        <v>206</v>
      </c>
      <c r="J116" s="66">
        <f t="shared" si="93"/>
        <v>0.18197879858657243</v>
      </c>
      <c r="K116" s="64">
        <v>1164.6500000000001</v>
      </c>
      <c r="L116" s="65">
        <v>179.47399999999999</v>
      </c>
      <c r="M116" s="66">
        <f t="shared" si="94"/>
        <v>0.15410123212982438</v>
      </c>
      <c r="N116" s="64">
        <v>1444.0450000000001</v>
      </c>
      <c r="O116" s="65">
        <v>259.05599999999998</v>
      </c>
      <c r="P116" s="66">
        <f t="shared" si="95"/>
        <v>0.17939607145206693</v>
      </c>
      <c r="Q116" s="64">
        <v>11219.482</v>
      </c>
      <c r="R116" s="65">
        <v>258.697</v>
      </c>
      <c r="S116" s="66">
        <f t="shared" si="84"/>
        <v>2.3057838142616565E-2</v>
      </c>
      <c r="T116" s="64">
        <v>12656.882</v>
      </c>
      <c r="U116" s="65">
        <v>54.902999999999999</v>
      </c>
      <c r="V116" s="67">
        <f t="shared" si="85"/>
        <v>4.3377982033805801E-3</v>
      </c>
    </row>
    <row r="117" spans="1:22" x14ac:dyDescent="0.25">
      <c r="A117" s="63" t="s">
        <v>108</v>
      </c>
      <c r="B117" s="64">
        <v>2625.393</v>
      </c>
      <c r="C117" s="65">
        <v>496.69299999999998</v>
      </c>
      <c r="D117" s="66">
        <f t="shared" si="91"/>
        <v>0.18918805679759182</v>
      </c>
      <c r="E117" s="64">
        <v>2081</v>
      </c>
      <c r="F117" s="65">
        <v>713.19899999999996</v>
      </c>
      <c r="G117" s="66">
        <f t="shared" si="92"/>
        <v>0.34271936568957229</v>
      </c>
      <c r="H117" s="64">
        <v>932</v>
      </c>
      <c r="I117" s="65">
        <v>929</v>
      </c>
      <c r="J117" s="66">
        <f t="shared" si="93"/>
        <v>0.99678111587982832</v>
      </c>
      <c r="K117" s="64">
        <v>1072.5</v>
      </c>
      <c r="L117" s="65">
        <v>455.64800000000002</v>
      </c>
      <c r="M117" s="66">
        <f t="shared" si="94"/>
        <v>0.42484662004662005</v>
      </c>
      <c r="N117" s="64">
        <v>1259.5060000000001</v>
      </c>
      <c r="O117" s="65">
        <v>156.31700000000001</v>
      </c>
      <c r="P117" s="66">
        <f t="shared" si="95"/>
        <v>0.12410977002094471</v>
      </c>
      <c r="Q117" s="64">
        <v>33963.546000000002</v>
      </c>
      <c r="R117" s="65">
        <v>127.093</v>
      </c>
      <c r="S117" s="66">
        <f t="shared" si="84"/>
        <v>3.7420415406565614E-3</v>
      </c>
      <c r="T117" s="64">
        <v>19610.75</v>
      </c>
      <c r="U117" s="65">
        <v>0</v>
      </c>
      <c r="V117" s="67">
        <f t="shared" si="85"/>
        <v>0</v>
      </c>
    </row>
    <row r="118" spans="1:22" x14ac:dyDescent="0.25">
      <c r="A118" s="71" t="s">
        <v>109</v>
      </c>
      <c r="B118" s="56"/>
      <c r="C118" s="57"/>
      <c r="D118" s="58"/>
      <c r="E118" s="56"/>
      <c r="F118" s="57"/>
      <c r="G118" s="58"/>
      <c r="H118" s="56"/>
      <c r="I118" s="57"/>
      <c r="J118" s="58"/>
      <c r="K118" s="57"/>
      <c r="L118" s="57"/>
      <c r="M118" s="58"/>
      <c r="N118" s="57"/>
      <c r="O118" s="57"/>
      <c r="P118" s="58"/>
      <c r="Q118" s="57"/>
      <c r="R118" s="57"/>
      <c r="S118" s="58"/>
      <c r="T118" s="57"/>
      <c r="U118" s="57"/>
      <c r="V118" s="59"/>
    </row>
    <row r="119" spans="1:22" x14ac:dyDescent="0.25">
      <c r="A119" s="55" t="s">
        <v>110</v>
      </c>
      <c r="B119" s="56" t="s">
        <v>10</v>
      </c>
      <c r="C119" s="57" t="s">
        <v>10</v>
      </c>
      <c r="D119" s="58" t="s">
        <v>10</v>
      </c>
      <c r="E119" s="56">
        <v>1028</v>
      </c>
      <c r="F119" s="57">
        <v>110</v>
      </c>
      <c r="G119" s="58">
        <f>F119/E119</f>
        <v>0.10700389105058365</v>
      </c>
      <c r="H119" s="56">
        <v>1043</v>
      </c>
      <c r="I119" s="57">
        <v>110</v>
      </c>
      <c r="J119" s="58">
        <f>I119/H119</f>
        <v>0.10546500479386385</v>
      </c>
      <c r="K119" s="56">
        <v>1179.3789999999999</v>
      </c>
      <c r="L119" s="57">
        <v>83</v>
      </c>
      <c r="M119" s="58">
        <f>L119/K119</f>
        <v>7.0376019922348973E-2</v>
      </c>
      <c r="N119" s="56">
        <v>1186.855</v>
      </c>
      <c r="O119" s="57">
        <v>80</v>
      </c>
      <c r="P119" s="58">
        <f>O119/N119</f>
        <v>6.740503262824861E-2</v>
      </c>
      <c r="Q119" s="56" t="s">
        <v>10</v>
      </c>
      <c r="R119" s="57" t="s">
        <v>10</v>
      </c>
      <c r="S119" s="75" t="s">
        <v>10</v>
      </c>
      <c r="T119" s="56" t="s">
        <v>10</v>
      </c>
      <c r="U119" s="57" t="s">
        <v>10</v>
      </c>
      <c r="V119" s="80" t="s">
        <v>10</v>
      </c>
    </row>
    <row r="120" spans="1:22" x14ac:dyDescent="0.25">
      <c r="A120" s="55" t="s">
        <v>111</v>
      </c>
      <c r="B120" s="56" t="s">
        <v>10</v>
      </c>
      <c r="C120" s="57" t="s">
        <v>10</v>
      </c>
      <c r="D120" s="58" t="s">
        <v>10</v>
      </c>
      <c r="E120" s="56" t="s">
        <v>10</v>
      </c>
      <c r="F120" s="57" t="s">
        <v>10</v>
      </c>
      <c r="G120" s="58" t="s">
        <v>10</v>
      </c>
      <c r="H120" s="56" t="s">
        <v>10</v>
      </c>
      <c r="I120" s="57" t="s">
        <v>10</v>
      </c>
      <c r="J120" s="58" t="s">
        <v>10</v>
      </c>
      <c r="K120" s="56" t="s">
        <v>10</v>
      </c>
      <c r="L120" s="57" t="s">
        <v>10</v>
      </c>
      <c r="M120" s="58" t="s">
        <v>10</v>
      </c>
      <c r="N120" s="56" t="s">
        <v>10</v>
      </c>
      <c r="O120" s="57" t="s">
        <v>10</v>
      </c>
      <c r="P120" s="58" t="s">
        <v>10</v>
      </c>
      <c r="Q120" s="57">
        <v>100</v>
      </c>
      <c r="R120" s="57">
        <v>50</v>
      </c>
      <c r="S120" s="58">
        <f>R120/Q120</f>
        <v>0.5</v>
      </c>
      <c r="T120" s="57">
        <v>215.27</v>
      </c>
      <c r="U120" s="57">
        <v>107.63500000000001</v>
      </c>
      <c r="V120" s="59">
        <f>U120/T120</f>
        <v>0.5</v>
      </c>
    </row>
    <row r="121" spans="1:22" x14ac:dyDescent="0.25">
      <c r="A121" s="62" t="s">
        <v>112</v>
      </c>
      <c r="B121" s="64"/>
      <c r="C121" s="65"/>
      <c r="D121" s="66"/>
      <c r="E121" s="64"/>
      <c r="F121" s="65"/>
      <c r="G121" s="66"/>
      <c r="H121" s="64"/>
      <c r="I121" s="65"/>
      <c r="J121" s="66"/>
      <c r="K121" s="65"/>
      <c r="L121" s="65"/>
      <c r="M121" s="66"/>
      <c r="N121" s="65"/>
      <c r="O121" s="65"/>
      <c r="P121" s="66"/>
      <c r="Q121" s="65"/>
      <c r="R121" s="65"/>
      <c r="S121" s="66"/>
      <c r="T121" s="65"/>
      <c r="U121" s="65"/>
      <c r="V121" s="67"/>
    </row>
    <row r="122" spans="1:22" x14ac:dyDescent="0.25">
      <c r="A122" s="63" t="s">
        <v>113</v>
      </c>
      <c r="B122" s="64" t="s">
        <v>10</v>
      </c>
      <c r="C122" s="65" t="s">
        <v>10</v>
      </c>
      <c r="D122" s="66" t="s">
        <v>10</v>
      </c>
      <c r="E122" s="64" t="s">
        <v>10</v>
      </c>
      <c r="F122" s="65">
        <v>493</v>
      </c>
      <c r="G122" s="66" t="s">
        <v>10</v>
      </c>
      <c r="H122" s="64" t="s">
        <v>10</v>
      </c>
      <c r="I122" s="65">
        <v>2701</v>
      </c>
      <c r="J122" s="66" t="s">
        <v>10</v>
      </c>
      <c r="K122" s="64" t="s">
        <v>10</v>
      </c>
      <c r="L122" s="65">
        <v>9754.4189999999999</v>
      </c>
      <c r="M122" s="66" t="s">
        <v>10</v>
      </c>
      <c r="N122" s="64" t="s">
        <v>10</v>
      </c>
      <c r="O122" s="65">
        <v>8549.8230000000003</v>
      </c>
      <c r="P122" s="66" t="s">
        <v>10</v>
      </c>
      <c r="Q122" s="64"/>
      <c r="R122" s="65">
        <v>8210.2810000000009</v>
      </c>
      <c r="S122" s="66" t="s">
        <v>10</v>
      </c>
      <c r="T122" s="64" t="s">
        <v>10</v>
      </c>
      <c r="U122" s="65">
        <v>7397.116</v>
      </c>
      <c r="V122" s="67" t="s">
        <v>10</v>
      </c>
    </row>
    <row r="123" spans="1:22" x14ac:dyDescent="0.25">
      <c r="A123" s="71" t="s">
        <v>114</v>
      </c>
      <c r="B123" s="56"/>
      <c r="C123" s="57"/>
      <c r="D123" s="58"/>
      <c r="E123" s="56"/>
      <c r="F123" s="57"/>
      <c r="G123" s="58"/>
      <c r="H123" s="56"/>
      <c r="I123" s="57"/>
      <c r="J123" s="58"/>
      <c r="K123" s="57"/>
      <c r="L123" s="57"/>
      <c r="M123" s="58"/>
      <c r="N123" s="57"/>
      <c r="O123" s="57"/>
      <c r="P123" s="58"/>
      <c r="Q123" s="57"/>
      <c r="R123" s="57"/>
      <c r="S123" s="58"/>
      <c r="T123" s="57"/>
      <c r="U123" s="57"/>
      <c r="V123" s="59"/>
    </row>
    <row r="124" spans="1:22" x14ac:dyDescent="0.25">
      <c r="A124" s="55" t="s">
        <v>115</v>
      </c>
      <c r="B124" s="56" t="s">
        <v>10</v>
      </c>
      <c r="C124" s="57" t="s">
        <v>10</v>
      </c>
      <c r="D124" s="58" t="s">
        <v>10</v>
      </c>
      <c r="E124" s="56" t="s">
        <v>10</v>
      </c>
      <c r="F124" s="57" t="s">
        <v>10</v>
      </c>
      <c r="G124" s="58" t="s">
        <v>10</v>
      </c>
      <c r="H124" s="56" t="s">
        <v>10</v>
      </c>
      <c r="I124" s="57" t="s">
        <v>10</v>
      </c>
      <c r="J124" s="58" t="s">
        <v>10</v>
      </c>
      <c r="K124" s="56">
        <v>126.233</v>
      </c>
      <c r="L124" s="57">
        <v>16.117000000000001</v>
      </c>
      <c r="M124" s="58">
        <f>L124/K124</f>
        <v>0.12767659803696341</v>
      </c>
      <c r="N124" s="56">
        <v>130.02000000000001</v>
      </c>
      <c r="O124" s="57">
        <v>13.84</v>
      </c>
      <c r="P124" s="58">
        <f>O124/N124</f>
        <v>0.10644516228272573</v>
      </c>
      <c r="Q124" s="56">
        <v>134.96100000000001</v>
      </c>
      <c r="R124" s="57">
        <v>7.5750000000000002</v>
      </c>
      <c r="S124" s="58">
        <f>R124/Q124</f>
        <v>5.6127325671860753E-2</v>
      </c>
      <c r="T124" s="56">
        <v>139.01</v>
      </c>
      <c r="U124" s="57">
        <v>6.8689999999999998</v>
      </c>
      <c r="V124" s="59">
        <f>U124/T124</f>
        <v>4.9413711243795413E-2</v>
      </c>
    </row>
    <row r="125" spans="1:22" x14ac:dyDescent="0.25">
      <c r="A125" s="81" t="s">
        <v>116</v>
      </c>
      <c r="B125" s="82"/>
      <c r="C125" s="83">
        <f>SUM(C5:C124)</f>
        <v>214371.84276700002</v>
      </c>
      <c r="D125" s="84"/>
      <c r="E125" s="82"/>
      <c r="F125" s="83">
        <f>SUM(F5:F124)</f>
        <v>252225.67266666671</v>
      </c>
      <c r="G125" s="84"/>
      <c r="H125" s="82"/>
      <c r="I125" s="83">
        <f>SUM(I5:I124)</f>
        <v>284044.397</v>
      </c>
      <c r="J125" s="84"/>
      <c r="K125" s="82"/>
      <c r="L125" s="83">
        <f>SUM(L5:L124)</f>
        <v>315679.34835349995</v>
      </c>
      <c r="M125" s="84"/>
      <c r="N125" s="82"/>
      <c r="O125" s="83">
        <f>SUM(O5:O124)</f>
        <v>328520.43445</v>
      </c>
      <c r="P125" s="84"/>
      <c r="Q125" s="82"/>
      <c r="R125" s="83">
        <f>SUM(R5:R124)</f>
        <v>381282.0990000001</v>
      </c>
      <c r="S125" s="84"/>
      <c r="T125" s="82"/>
      <c r="U125" s="83">
        <f>SUM(U5:U124)</f>
        <v>395749.70000000007</v>
      </c>
      <c r="V125" s="85"/>
    </row>
    <row r="126" spans="1:22" x14ac:dyDescent="0.25">
      <c r="A126" s="87"/>
      <c r="B126" s="86"/>
      <c r="C126" s="86"/>
      <c r="D126" s="86"/>
      <c r="E126" s="88"/>
      <c r="F126" s="88"/>
      <c r="G126" s="89"/>
      <c r="H126" s="88"/>
      <c r="I126" s="88"/>
      <c r="J126" s="89"/>
      <c r="K126" s="88"/>
      <c r="L126" s="90"/>
      <c r="M126" s="88"/>
      <c r="N126" s="88"/>
      <c r="O126" s="88"/>
      <c r="P126" s="88"/>
      <c r="Q126" s="88"/>
      <c r="R126" s="88"/>
      <c r="S126" s="88"/>
      <c r="T126" s="88"/>
      <c r="U126" s="88"/>
      <c r="V126" s="88"/>
    </row>
    <row r="127" spans="1:22" x14ac:dyDescent="0.25">
      <c r="A127" s="92"/>
      <c r="B127" s="91"/>
      <c r="C127" s="91"/>
      <c r="D127" s="91"/>
      <c r="E127" s="93"/>
      <c r="F127" s="93"/>
      <c r="G127" s="94"/>
      <c r="H127" s="93"/>
      <c r="I127" s="95"/>
      <c r="J127" s="94"/>
      <c r="K127" s="93"/>
      <c r="L127" s="96"/>
      <c r="M127" s="93"/>
      <c r="N127" s="93"/>
      <c r="O127" s="93"/>
      <c r="P127" s="93"/>
      <c r="Q127" s="93"/>
      <c r="R127" s="93"/>
      <c r="S127" s="93"/>
      <c r="T127" s="93"/>
      <c r="U127" s="93"/>
      <c r="V127" s="93"/>
    </row>
    <row r="128" spans="1:22" x14ac:dyDescent="0.25">
      <c r="A128" s="92"/>
      <c r="B128" s="91"/>
      <c r="C128" s="91"/>
      <c r="D128" s="91"/>
      <c r="E128" s="93"/>
      <c r="F128" s="93"/>
      <c r="G128" s="94"/>
      <c r="H128" s="93"/>
      <c r="I128" s="97"/>
      <c r="J128" s="94"/>
      <c r="K128" s="94"/>
      <c r="L128" s="98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spans="1:22" x14ac:dyDescent="0.25">
      <c r="A129" s="92"/>
      <c r="B129" s="91"/>
      <c r="C129" s="91"/>
      <c r="D129" s="91"/>
      <c r="E129" s="93"/>
      <c r="F129" s="93"/>
      <c r="G129" s="94"/>
      <c r="H129" s="93"/>
      <c r="I129" s="93"/>
      <c r="J129" s="94"/>
      <c r="K129" s="99"/>
      <c r="L129" s="99"/>
      <c r="M129" s="93"/>
      <c r="N129" s="93"/>
      <c r="O129" s="93"/>
      <c r="P129" s="93"/>
      <c r="Q129" s="93"/>
      <c r="R129" s="93"/>
      <c r="S129" s="93"/>
      <c r="T129" s="93"/>
      <c r="U129" s="93"/>
      <c r="V129" s="93"/>
    </row>
    <row r="130" spans="1:22" x14ac:dyDescent="0.25">
      <c r="A130" s="92"/>
      <c r="B130" s="91"/>
      <c r="C130" s="91"/>
      <c r="D130" s="91"/>
      <c r="E130" s="93"/>
      <c r="F130" s="93"/>
      <c r="G130" s="94"/>
      <c r="H130" s="93"/>
      <c r="I130" s="93"/>
      <c r="J130" s="94"/>
      <c r="K130" s="93"/>
      <c r="L130" s="100"/>
      <c r="M130" s="93"/>
      <c r="N130" s="93"/>
      <c r="O130" s="93"/>
      <c r="P130" s="93"/>
      <c r="Q130" s="93"/>
      <c r="R130" s="93"/>
      <c r="S130" s="93"/>
      <c r="T130" s="93"/>
      <c r="U130" s="93"/>
      <c r="V130" s="93"/>
    </row>
    <row r="131" spans="1:22" x14ac:dyDescent="0.25">
      <c r="A131" s="92"/>
      <c r="B131" s="91"/>
      <c r="C131" s="91"/>
      <c r="D131" s="91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3"/>
      <c r="Q131" s="94"/>
      <c r="R131" s="94"/>
      <c r="S131" s="93"/>
      <c r="T131" s="94"/>
      <c r="U131" s="94"/>
      <c r="V131" s="93"/>
    </row>
    <row r="132" spans="1:22" x14ac:dyDescent="0.25">
      <c r="A132" s="92"/>
      <c r="B132" s="91"/>
      <c r="C132" s="91"/>
      <c r="D132" s="91"/>
      <c r="E132" s="93"/>
      <c r="F132" s="93"/>
      <c r="G132" s="94"/>
      <c r="H132" s="93"/>
      <c r="I132" s="93"/>
      <c r="J132" s="94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</row>
    <row r="133" spans="1:22" x14ac:dyDescent="0.25">
      <c r="A133" s="101"/>
      <c r="B133" s="93"/>
      <c r="C133" s="93"/>
      <c r="D133" s="94"/>
      <c r="E133" s="93"/>
      <c r="F133" s="93"/>
      <c r="G133" s="94"/>
      <c r="H133" s="93"/>
      <c r="I133" s="93"/>
      <c r="J133" s="94"/>
      <c r="K133" s="93"/>
      <c r="L133" s="93"/>
      <c r="M133" s="93"/>
      <c r="N133" s="93"/>
      <c r="O133" s="94"/>
      <c r="P133" s="93"/>
      <c r="Q133" s="93"/>
      <c r="R133" s="94"/>
      <c r="S133" s="93"/>
      <c r="T133" s="93"/>
      <c r="U133" s="94"/>
      <c r="V133" s="93"/>
    </row>
    <row r="134" spans="1:22" x14ac:dyDescent="0.25">
      <c r="A134" s="101"/>
      <c r="B134" s="93"/>
      <c r="C134" s="93"/>
      <c r="D134" s="94"/>
      <c r="E134" s="93"/>
      <c r="F134" s="93"/>
      <c r="G134" s="94"/>
      <c r="H134" s="93"/>
      <c r="I134" s="93"/>
      <c r="J134" s="94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</row>
    <row r="135" spans="1:22" x14ac:dyDescent="0.25">
      <c r="A135" s="101"/>
      <c r="B135" s="93"/>
      <c r="C135" s="93"/>
      <c r="D135" s="94"/>
      <c r="E135" s="93"/>
      <c r="F135" s="93"/>
      <c r="G135" s="94"/>
      <c r="H135" s="93"/>
      <c r="I135" s="93"/>
      <c r="J135" s="94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</row>
    <row r="136" spans="1:22" x14ac:dyDescent="0.25">
      <c r="A136" s="101"/>
      <c r="B136" s="93"/>
      <c r="C136" s="93"/>
      <c r="D136" s="94"/>
      <c r="E136" s="93"/>
      <c r="F136" s="93"/>
      <c r="G136" s="94"/>
      <c r="H136" s="93"/>
      <c r="I136" s="93"/>
      <c r="J136" s="94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spans="1:22" x14ac:dyDescent="0.25">
      <c r="A137" s="101"/>
      <c r="B137" s="93"/>
      <c r="C137" s="93"/>
      <c r="D137" s="94"/>
      <c r="E137" s="93"/>
      <c r="F137" s="93"/>
      <c r="G137" s="94"/>
      <c r="H137" s="93"/>
      <c r="I137" s="93"/>
      <c r="J137" s="94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spans="1:22" x14ac:dyDescent="0.25">
      <c r="A138" s="101"/>
      <c r="B138" s="93"/>
      <c r="C138" s="93"/>
      <c r="D138" s="94"/>
      <c r="E138" s="93"/>
      <c r="F138" s="93"/>
      <c r="G138" s="94"/>
      <c r="H138" s="93"/>
      <c r="I138" s="93"/>
      <c r="J138" s="94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</row>
    <row r="139" spans="1:22" x14ac:dyDescent="0.25">
      <c r="A139" s="101"/>
      <c r="B139" s="93"/>
      <c r="C139" s="93"/>
      <c r="D139" s="94"/>
      <c r="E139" s="93"/>
      <c r="F139" s="93"/>
      <c r="G139" s="94"/>
      <c r="H139" s="93"/>
      <c r="I139" s="93"/>
      <c r="J139" s="94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</row>
    <row r="140" spans="1:22" x14ac:dyDescent="0.25">
      <c r="A140" s="101"/>
      <c r="B140" s="93"/>
      <c r="C140" s="93"/>
      <c r="D140" s="94"/>
      <c r="E140" s="93"/>
      <c r="F140" s="93"/>
      <c r="G140" s="94"/>
      <c r="H140" s="93"/>
      <c r="I140" s="93"/>
      <c r="J140" s="94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</row>
    <row r="141" spans="1:22" x14ac:dyDescent="0.25">
      <c r="A141" s="101"/>
      <c r="B141" s="93"/>
      <c r="C141" s="93"/>
      <c r="D141" s="94"/>
      <c r="E141" s="93"/>
      <c r="F141" s="93"/>
      <c r="G141" s="94"/>
      <c r="H141" s="93"/>
      <c r="I141" s="93"/>
      <c r="J141" s="94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</row>
    <row r="142" spans="1:22" x14ac:dyDescent="0.25">
      <c r="A142" s="101"/>
      <c r="B142" s="93"/>
      <c r="C142" s="93"/>
      <c r="D142" s="94"/>
      <c r="E142" s="93"/>
      <c r="F142" s="93"/>
      <c r="G142" s="94"/>
      <c r="H142" s="93"/>
      <c r="I142" s="93"/>
      <c r="J142" s="94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</row>
    <row r="143" spans="1:22" x14ac:dyDescent="0.25">
      <c r="A143" s="101"/>
      <c r="B143" s="93"/>
      <c r="C143" s="93"/>
      <c r="D143" s="94"/>
      <c r="E143" s="93"/>
      <c r="F143" s="93"/>
      <c r="G143" s="94"/>
      <c r="H143" s="93"/>
      <c r="I143" s="93"/>
      <c r="J143" s="94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</row>
    <row r="144" spans="1:22" x14ac:dyDescent="0.25">
      <c r="A144" s="101"/>
      <c r="B144" s="93"/>
      <c r="C144" s="93"/>
      <c r="D144" s="94"/>
      <c r="E144" s="93"/>
      <c r="F144" s="93"/>
      <c r="G144" s="94"/>
      <c r="H144" s="93"/>
      <c r="I144" s="93"/>
      <c r="J144" s="94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spans="1:22" x14ac:dyDescent="0.25">
      <c r="A145" s="101"/>
      <c r="B145" s="93"/>
      <c r="C145" s="93"/>
      <c r="D145" s="94"/>
      <c r="E145" s="93"/>
      <c r="F145" s="93"/>
      <c r="G145" s="94"/>
      <c r="H145" s="93"/>
      <c r="I145" s="93"/>
      <c r="J145" s="94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</row>
    <row r="146" spans="1:22" x14ac:dyDescent="0.25">
      <c r="A146" s="101"/>
      <c r="B146" s="93"/>
      <c r="C146" s="93"/>
      <c r="D146" s="94"/>
      <c r="E146" s="93"/>
      <c r="F146" s="93"/>
      <c r="G146" s="94"/>
      <c r="H146" s="93"/>
      <c r="I146" s="93"/>
      <c r="J146" s="94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</row>
    <row r="147" spans="1:22" x14ac:dyDescent="0.25">
      <c r="A147" s="101"/>
      <c r="B147" s="93"/>
      <c r="C147" s="93"/>
      <c r="D147" s="94"/>
      <c r="E147" s="93"/>
      <c r="F147" s="93"/>
      <c r="G147" s="94"/>
      <c r="H147" s="93"/>
      <c r="I147" s="93"/>
      <c r="J147" s="94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</row>
    <row r="148" spans="1:22" x14ac:dyDescent="0.25">
      <c r="A148" s="101"/>
      <c r="B148" s="93"/>
      <c r="C148" s="93"/>
      <c r="D148" s="94"/>
      <c r="E148" s="93"/>
      <c r="F148" s="93"/>
      <c r="G148" s="94"/>
      <c r="H148" s="93"/>
      <c r="I148" s="93"/>
      <c r="J148" s="94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</row>
    <row r="149" spans="1:22" x14ac:dyDescent="0.25">
      <c r="A149" s="101"/>
      <c r="B149" s="93"/>
      <c r="C149" s="93"/>
      <c r="D149" s="94"/>
      <c r="E149" s="93"/>
      <c r="F149" s="93"/>
      <c r="G149" s="94"/>
      <c r="H149" s="93"/>
      <c r="I149" s="93"/>
      <c r="J149" s="94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</row>
    <row r="150" spans="1:22" x14ac:dyDescent="0.25">
      <c r="A150" s="101"/>
      <c r="B150" s="93"/>
      <c r="C150" s="93"/>
      <c r="D150" s="94"/>
      <c r="E150" s="93"/>
      <c r="F150" s="93"/>
      <c r="G150" s="94"/>
      <c r="H150" s="93"/>
      <c r="I150" s="93"/>
      <c r="J150" s="94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</row>
    <row r="151" spans="1:22" x14ac:dyDescent="0.25">
      <c r="A151" s="101"/>
      <c r="B151" s="93"/>
      <c r="C151" s="93"/>
      <c r="D151" s="94"/>
      <c r="E151" s="93"/>
      <c r="F151" s="93"/>
      <c r="G151" s="94"/>
      <c r="H151" s="93"/>
      <c r="I151" s="93"/>
      <c r="J151" s="94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</row>
    <row r="152" spans="1:22" x14ac:dyDescent="0.25">
      <c r="A152" s="101"/>
      <c r="B152" s="93"/>
      <c r="C152" s="93"/>
      <c r="D152" s="94"/>
      <c r="E152" s="93"/>
      <c r="F152" s="93"/>
      <c r="G152" s="94"/>
      <c r="H152" s="93"/>
      <c r="I152" s="93"/>
      <c r="J152" s="94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spans="1:22" x14ac:dyDescent="0.25">
      <c r="A153" s="101"/>
      <c r="B153" s="93"/>
      <c r="C153" s="93"/>
      <c r="D153" s="94"/>
      <c r="E153" s="93"/>
      <c r="F153" s="93"/>
      <c r="G153" s="94"/>
      <c r="H153" s="93"/>
      <c r="I153" s="93"/>
      <c r="J153" s="94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</row>
    <row r="154" spans="1:22" x14ac:dyDescent="0.25">
      <c r="A154" s="101"/>
      <c r="B154" s="93"/>
      <c r="C154" s="93"/>
      <c r="D154" s="94"/>
      <c r="E154" s="93"/>
      <c r="F154" s="93"/>
      <c r="G154" s="94"/>
      <c r="H154" s="93"/>
      <c r="I154" s="93"/>
      <c r="J154" s="94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spans="1:22" x14ac:dyDescent="0.25">
      <c r="A155" s="101"/>
      <c r="B155" s="93"/>
      <c r="C155" s="93"/>
      <c r="D155" s="94"/>
      <c r="E155" s="93"/>
      <c r="F155" s="93"/>
      <c r="G155" s="94"/>
      <c r="H155" s="93"/>
      <c r="I155" s="93"/>
      <c r="J155" s="94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</row>
    <row r="156" spans="1:22" x14ac:dyDescent="0.25">
      <c r="A156" s="101"/>
      <c r="B156" s="93"/>
      <c r="C156" s="93"/>
      <c r="D156" s="94"/>
      <c r="E156" s="93"/>
      <c r="F156" s="93"/>
      <c r="G156" s="94"/>
      <c r="H156" s="93"/>
      <c r="I156" s="93"/>
      <c r="J156" s="94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</row>
    <row r="157" spans="1:22" x14ac:dyDescent="0.25">
      <c r="A157" s="101"/>
      <c r="B157" s="93"/>
      <c r="C157" s="93"/>
      <c r="D157" s="94"/>
      <c r="E157" s="93"/>
      <c r="F157" s="93"/>
      <c r="G157" s="94"/>
      <c r="H157" s="93"/>
      <c r="I157" s="93"/>
      <c r="J157" s="94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</row>
    <row r="158" spans="1:22" x14ac:dyDescent="0.25">
      <c r="A158" s="101"/>
      <c r="B158" s="93"/>
      <c r="C158" s="93"/>
      <c r="D158" s="94"/>
      <c r="E158" s="93"/>
      <c r="F158" s="93"/>
      <c r="G158" s="94"/>
      <c r="H158" s="93"/>
      <c r="I158" s="93"/>
      <c r="J158" s="94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</row>
    <row r="159" spans="1:22" x14ac:dyDescent="0.25">
      <c r="A159" s="101"/>
      <c r="B159" s="93"/>
      <c r="C159" s="93"/>
      <c r="D159" s="94"/>
      <c r="E159" s="93"/>
      <c r="F159" s="93"/>
      <c r="G159" s="94"/>
      <c r="H159" s="93"/>
      <c r="I159" s="93"/>
      <c r="J159" s="94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</row>
    <row r="160" spans="1:22" x14ac:dyDescent="0.25">
      <c r="A160" s="101"/>
      <c r="B160" s="93"/>
      <c r="C160" s="93"/>
      <c r="D160" s="94"/>
      <c r="E160" s="93"/>
      <c r="F160" s="93"/>
      <c r="G160" s="94"/>
      <c r="H160" s="93"/>
      <c r="I160" s="93"/>
      <c r="J160" s="94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</row>
    <row r="161" spans="1:22" x14ac:dyDescent="0.25">
      <c r="A161" s="101"/>
      <c r="B161" s="93"/>
      <c r="C161" s="93"/>
      <c r="D161" s="94"/>
      <c r="E161" s="93"/>
      <c r="F161" s="93"/>
      <c r="G161" s="94"/>
      <c r="H161" s="93"/>
      <c r="I161" s="93"/>
      <c r="J161" s="94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</row>
    <row r="162" spans="1:22" x14ac:dyDescent="0.25">
      <c r="A162" s="101"/>
      <c r="B162" s="93"/>
      <c r="C162" s="93"/>
      <c r="D162" s="94"/>
      <c r="E162" s="93"/>
      <c r="F162" s="93"/>
      <c r="G162" s="94"/>
      <c r="H162" s="93"/>
      <c r="I162" s="93"/>
      <c r="J162" s="94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</row>
    <row r="163" spans="1:22" x14ac:dyDescent="0.25">
      <c r="A163" s="101"/>
      <c r="B163" s="93"/>
      <c r="C163" s="93"/>
      <c r="D163" s="94"/>
      <c r="E163" s="93"/>
      <c r="F163" s="93"/>
      <c r="G163" s="94"/>
      <c r="H163" s="93"/>
      <c r="I163" s="93"/>
      <c r="J163" s="94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</row>
    <row r="164" spans="1:22" x14ac:dyDescent="0.25">
      <c r="A164" s="101"/>
      <c r="B164" s="93"/>
      <c r="C164" s="93"/>
      <c r="D164" s="94"/>
      <c r="E164" s="93"/>
      <c r="F164" s="93"/>
      <c r="G164" s="94"/>
      <c r="H164" s="93"/>
      <c r="I164" s="93"/>
      <c r="J164" s="94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</row>
    <row r="165" spans="1:22" x14ac:dyDescent="0.25">
      <c r="A165" s="101"/>
      <c r="B165" s="93"/>
      <c r="C165" s="93"/>
      <c r="D165" s="94"/>
      <c r="E165" s="93"/>
      <c r="F165" s="93"/>
      <c r="G165" s="94"/>
      <c r="H165" s="93"/>
      <c r="I165" s="93"/>
      <c r="J165" s="94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spans="1:22" x14ac:dyDescent="0.25">
      <c r="A166" s="101"/>
      <c r="B166" s="93"/>
      <c r="C166" s="93"/>
      <c r="D166" s="94"/>
      <c r="E166" s="93"/>
      <c r="F166" s="93"/>
      <c r="G166" s="94"/>
      <c r="H166" s="93"/>
      <c r="I166" s="93"/>
      <c r="J166" s="94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</row>
    <row r="167" spans="1:22" x14ac:dyDescent="0.25">
      <c r="A167" s="101"/>
      <c r="B167" s="93"/>
      <c r="C167" s="93"/>
      <c r="D167" s="94"/>
      <c r="E167" s="93"/>
      <c r="F167" s="93"/>
      <c r="G167" s="94"/>
      <c r="H167" s="93"/>
      <c r="I167" s="93"/>
      <c r="J167" s="94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</row>
    <row r="168" spans="1:22" x14ac:dyDescent="0.25">
      <c r="A168" s="101"/>
      <c r="B168" s="93"/>
      <c r="C168" s="93"/>
      <c r="D168" s="94"/>
      <c r="E168" s="93"/>
      <c r="F168" s="93"/>
      <c r="G168" s="94"/>
      <c r="H168" s="93"/>
      <c r="I168" s="93"/>
      <c r="J168" s="94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</row>
    <row r="169" spans="1:22" x14ac:dyDescent="0.25">
      <c r="A169" s="101"/>
      <c r="B169" s="93"/>
      <c r="C169" s="93"/>
      <c r="D169" s="94"/>
      <c r="E169" s="93"/>
      <c r="F169" s="93"/>
      <c r="G169" s="94"/>
      <c r="H169" s="93"/>
      <c r="I169" s="93"/>
      <c r="J169" s="94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</row>
    <row r="170" spans="1:22" x14ac:dyDescent="0.25">
      <c r="A170" s="101"/>
      <c r="B170" s="93"/>
      <c r="C170" s="93"/>
      <c r="D170" s="94"/>
      <c r="E170" s="93"/>
      <c r="F170" s="93"/>
      <c r="G170" s="94"/>
      <c r="H170" s="93"/>
      <c r="I170" s="93"/>
      <c r="J170" s="94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</row>
    <row r="171" spans="1:22" x14ac:dyDescent="0.25">
      <c r="A171" s="101"/>
      <c r="B171" s="93"/>
      <c r="C171" s="93"/>
      <c r="D171" s="94"/>
      <c r="E171" s="93"/>
      <c r="F171" s="93"/>
      <c r="G171" s="94"/>
      <c r="H171" s="93"/>
      <c r="I171" s="93"/>
      <c r="J171" s="94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</row>
    <row r="172" spans="1:22" x14ac:dyDescent="0.25">
      <c r="A172" s="101"/>
      <c r="B172" s="93"/>
      <c r="C172" s="93"/>
      <c r="D172" s="94"/>
      <c r="E172" s="93"/>
      <c r="F172" s="93"/>
      <c r="G172" s="94"/>
      <c r="H172" s="93"/>
      <c r="I172" s="93"/>
      <c r="J172" s="94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</row>
    <row r="173" spans="1:22" x14ac:dyDescent="0.25">
      <c r="A173" s="101"/>
      <c r="B173" s="93"/>
      <c r="C173" s="93"/>
      <c r="D173" s="94"/>
      <c r="E173" s="93"/>
      <c r="F173" s="93"/>
      <c r="G173" s="94"/>
      <c r="H173" s="93"/>
      <c r="I173" s="93"/>
      <c r="J173" s="94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</row>
    <row r="174" spans="1:22" x14ac:dyDescent="0.25">
      <c r="A174" s="101"/>
      <c r="B174" s="93"/>
      <c r="C174" s="93"/>
      <c r="D174" s="94"/>
      <c r="E174" s="93"/>
      <c r="F174" s="93"/>
      <c r="G174" s="94"/>
      <c r="H174" s="93"/>
      <c r="I174" s="93"/>
      <c r="J174" s="94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</row>
    <row r="175" spans="1:22" x14ac:dyDescent="0.25">
      <c r="A175" s="101"/>
      <c r="B175" s="93"/>
      <c r="C175" s="93"/>
      <c r="D175" s="94"/>
      <c r="E175" s="93"/>
      <c r="F175" s="93"/>
      <c r="G175" s="94"/>
      <c r="H175" s="93"/>
      <c r="I175" s="93"/>
      <c r="J175" s="94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</row>
    <row r="176" spans="1:22" x14ac:dyDescent="0.25">
      <c r="A176" s="101"/>
      <c r="B176" s="93"/>
      <c r="C176" s="93"/>
      <c r="D176" s="94"/>
      <c r="E176" s="93"/>
      <c r="F176" s="93"/>
      <c r="G176" s="94"/>
      <c r="H176" s="93"/>
      <c r="I176" s="93"/>
      <c r="J176" s="94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</row>
    <row r="177" spans="1:22" x14ac:dyDescent="0.25">
      <c r="A177" s="101"/>
      <c r="B177" s="93"/>
      <c r="C177" s="93"/>
      <c r="D177" s="94"/>
      <c r="E177" s="93"/>
      <c r="F177" s="93"/>
      <c r="G177" s="94"/>
      <c r="H177" s="93"/>
      <c r="I177" s="93"/>
      <c r="J177" s="94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</row>
    <row r="178" spans="1:22" x14ac:dyDescent="0.25">
      <c r="A178" s="101"/>
      <c r="B178" s="93"/>
      <c r="C178" s="93"/>
      <c r="D178" s="94"/>
      <c r="E178" s="93"/>
      <c r="F178" s="93"/>
      <c r="G178" s="94"/>
      <c r="H178" s="93"/>
      <c r="I178" s="93"/>
      <c r="J178" s="94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</row>
    <row r="179" spans="1:22" x14ac:dyDescent="0.25">
      <c r="A179" s="101"/>
      <c r="B179" s="93"/>
      <c r="C179" s="93"/>
      <c r="D179" s="94"/>
      <c r="E179" s="93"/>
      <c r="F179" s="93"/>
      <c r="G179" s="94"/>
      <c r="H179" s="93"/>
      <c r="I179" s="93"/>
      <c r="J179" s="94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</row>
    <row r="180" spans="1:22" x14ac:dyDescent="0.25">
      <c r="A180" s="101"/>
      <c r="B180" s="93"/>
      <c r="C180" s="93"/>
      <c r="D180" s="94"/>
      <c r="E180" s="93"/>
      <c r="F180" s="93"/>
      <c r="G180" s="94"/>
      <c r="H180" s="93"/>
      <c r="I180" s="93"/>
      <c r="J180" s="94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</row>
    <row r="181" spans="1:22" x14ac:dyDescent="0.25">
      <c r="A181" s="101"/>
      <c r="B181" s="93"/>
      <c r="C181" s="93"/>
      <c r="D181" s="94"/>
      <c r="E181" s="93"/>
      <c r="F181" s="93"/>
      <c r="G181" s="94"/>
      <c r="H181" s="93"/>
      <c r="I181" s="93"/>
      <c r="J181" s="94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</row>
    <row r="182" spans="1:22" x14ac:dyDescent="0.25">
      <c r="A182" s="101"/>
      <c r="B182" s="93"/>
      <c r="C182" s="93"/>
      <c r="D182" s="94"/>
      <c r="E182" s="93"/>
      <c r="F182" s="93"/>
      <c r="G182" s="94"/>
      <c r="H182" s="93"/>
      <c r="I182" s="93"/>
      <c r="J182" s="94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</row>
    <row r="183" spans="1:22" x14ac:dyDescent="0.25">
      <c r="A183" s="101"/>
      <c r="B183" s="93"/>
      <c r="C183" s="93"/>
      <c r="D183" s="94"/>
      <c r="E183" s="93"/>
      <c r="F183" s="93"/>
      <c r="G183" s="94"/>
      <c r="H183" s="93"/>
      <c r="I183" s="93"/>
      <c r="J183" s="94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</row>
    <row r="184" spans="1:22" x14ac:dyDescent="0.25">
      <c r="A184" s="101"/>
      <c r="B184" s="93"/>
      <c r="C184" s="93"/>
      <c r="D184" s="94"/>
      <c r="E184" s="93"/>
      <c r="F184" s="93"/>
      <c r="G184" s="94"/>
      <c r="H184" s="93"/>
      <c r="I184" s="93"/>
      <c r="J184" s="94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spans="1:22" x14ac:dyDescent="0.25">
      <c r="A185" s="101"/>
      <c r="B185" s="93"/>
      <c r="C185" s="93"/>
      <c r="D185" s="94"/>
      <c r="E185" s="93"/>
      <c r="F185" s="93"/>
      <c r="G185" s="94"/>
      <c r="H185" s="93"/>
      <c r="I185" s="93"/>
      <c r="J185" s="94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</row>
    <row r="186" spans="1:22" x14ac:dyDescent="0.25">
      <c r="A186" s="101"/>
      <c r="B186" s="93"/>
      <c r="C186" s="93"/>
      <c r="D186" s="94"/>
      <c r="E186" s="93"/>
      <c r="F186" s="93"/>
      <c r="G186" s="94"/>
      <c r="H186" s="93"/>
      <c r="I186" s="93"/>
      <c r="J186" s="94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</row>
    <row r="187" spans="1:22" x14ac:dyDescent="0.25">
      <c r="A187" s="101"/>
      <c r="B187" s="93"/>
      <c r="C187" s="93"/>
      <c r="D187" s="94"/>
      <c r="E187" s="93"/>
      <c r="F187" s="93"/>
      <c r="G187" s="94"/>
      <c r="H187" s="93"/>
      <c r="I187" s="93"/>
      <c r="J187" s="94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</row>
    <row r="188" spans="1:22" x14ac:dyDescent="0.25">
      <c r="A188" s="101"/>
      <c r="B188" s="93"/>
      <c r="C188" s="93"/>
      <c r="D188" s="94"/>
      <c r="E188" s="93"/>
      <c r="F188" s="93"/>
      <c r="G188" s="94"/>
      <c r="H188" s="93"/>
      <c r="I188" s="93"/>
      <c r="J188" s="94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</row>
    <row r="189" spans="1:22" x14ac:dyDescent="0.25">
      <c r="A189" s="101"/>
      <c r="B189" s="93"/>
      <c r="C189" s="93"/>
      <c r="D189" s="94"/>
      <c r="E189" s="93"/>
      <c r="F189" s="93"/>
      <c r="G189" s="94"/>
      <c r="H189" s="93"/>
      <c r="I189" s="93"/>
      <c r="J189" s="94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</row>
    <row r="190" spans="1:22" x14ac:dyDescent="0.25">
      <c r="A190" s="101"/>
      <c r="B190" s="93"/>
      <c r="C190" s="93"/>
      <c r="D190" s="94"/>
      <c r="E190" s="93"/>
      <c r="F190" s="93"/>
      <c r="G190" s="94"/>
      <c r="H190" s="93"/>
      <c r="I190" s="93"/>
      <c r="J190" s="94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</row>
    <row r="191" spans="1:22" x14ac:dyDescent="0.25">
      <c r="A191" s="101"/>
      <c r="B191" s="93"/>
      <c r="C191" s="93"/>
      <c r="D191" s="94"/>
      <c r="E191" s="93"/>
      <c r="F191" s="93"/>
      <c r="G191" s="94"/>
      <c r="H191" s="93"/>
      <c r="I191" s="93"/>
      <c r="J191" s="94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</row>
    <row r="192" spans="1:22" x14ac:dyDescent="0.25">
      <c r="A192" s="101"/>
      <c r="B192" s="93"/>
      <c r="C192" s="93"/>
      <c r="D192" s="94"/>
      <c r="E192" s="93"/>
      <c r="F192" s="93"/>
      <c r="G192" s="94"/>
      <c r="H192" s="93"/>
      <c r="I192" s="93"/>
      <c r="J192" s="94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</row>
    <row r="193" spans="1:22" x14ac:dyDescent="0.25">
      <c r="A193" s="101"/>
      <c r="B193" s="93"/>
      <c r="C193" s="93"/>
      <c r="D193" s="94"/>
      <c r="E193" s="93"/>
      <c r="F193" s="93"/>
      <c r="G193" s="94"/>
      <c r="H193" s="93"/>
      <c r="I193" s="93"/>
      <c r="J193" s="94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</row>
    <row r="194" spans="1:22" x14ac:dyDescent="0.25">
      <c r="A194" s="101"/>
      <c r="B194" s="93"/>
      <c r="C194" s="93"/>
      <c r="D194" s="94"/>
      <c r="E194" s="93"/>
      <c r="F194" s="93"/>
      <c r="G194" s="94"/>
      <c r="H194" s="93"/>
      <c r="I194" s="93"/>
      <c r="J194" s="94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</row>
    <row r="195" spans="1:22" x14ac:dyDescent="0.25">
      <c r="A195" s="101"/>
      <c r="B195" s="93"/>
      <c r="C195" s="93"/>
      <c r="D195" s="94"/>
      <c r="E195" s="93"/>
      <c r="F195" s="93"/>
      <c r="G195" s="94"/>
      <c r="H195" s="93"/>
      <c r="I195" s="93"/>
      <c r="J195" s="94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</row>
    <row r="196" spans="1:22" x14ac:dyDescent="0.25">
      <c r="A196" s="101"/>
      <c r="B196" s="93"/>
      <c r="C196" s="93"/>
      <c r="D196" s="94"/>
      <c r="E196" s="93"/>
      <c r="F196" s="93"/>
      <c r="G196" s="94"/>
      <c r="H196" s="93"/>
      <c r="I196" s="93"/>
      <c r="J196" s="94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</row>
    <row r="197" spans="1:22" x14ac:dyDescent="0.25">
      <c r="A197" s="101"/>
      <c r="B197" s="93"/>
      <c r="C197" s="93"/>
      <c r="D197" s="94"/>
      <c r="E197" s="93"/>
      <c r="F197" s="93"/>
      <c r="G197" s="94"/>
      <c r="H197" s="93"/>
      <c r="I197" s="93"/>
      <c r="J197" s="94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</row>
    <row r="198" spans="1:22" x14ac:dyDescent="0.25">
      <c r="A198" s="101"/>
      <c r="B198" s="93"/>
      <c r="C198" s="93"/>
      <c r="D198" s="94"/>
      <c r="E198" s="93"/>
      <c r="F198" s="93"/>
      <c r="G198" s="94"/>
      <c r="H198" s="93"/>
      <c r="I198" s="93"/>
      <c r="J198" s="94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</row>
    <row r="199" spans="1:22" x14ac:dyDescent="0.25">
      <c r="A199" s="101"/>
      <c r="B199" s="93"/>
      <c r="C199" s="93"/>
      <c r="D199" s="94"/>
      <c r="E199" s="93"/>
      <c r="F199" s="93"/>
      <c r="G199" s="94"/>
      <c r="H199" s="93"/>
      <c r="I199" s="93"/>
      <c r="J199" s="94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</row>
    <row r="200" spans="1:22" x14ac:dyDescent="0.25">
      <c r="A200" s="101"/>
      <c r="B200" s="93"/>
      <c r="C200" s="93"/>
      <c r="D200" s="94"/>
      <c r="E200" s="93"/>
      <c r="F200" s="93"/>
      <c r="G200" s="94"/>
      <c r="H200" s="93"/>
      <c r="I200" s="93"/>
      <c r="J200" s="94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</row>
    <row r="201" spans="1:22" x14ac:dyDescent="0.25">
      <c r="A201" s="101"/>
      <c r="B201" s="93"/>
      <c r="C201" s="93"/>
      <c r="D201" s="94"/>
      <c r="E201" s="93"/>
      <c r="F201" s="93"/>
      <c r="G201" s="94"/>
      <c r="H201" s="93"/>
      <c r="I201" s="93"/>
      <c r="J201" s="94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</row>
    <row r="202" spans="1:22" x14ac:dyDescent="0.25">
      <c r="A202" s="101"/>
      <c r="B202" s="93"/>
      <c r="C202" s="93"/>
      <c r="D202" s="94"/>
      <c r="E202" s="93"/>
      <c r="F202" s="93"/>
      <c r="G202" s="94"/>
      <c r="H202" s="93"/>
      <c r="I202" s="93"/>
      <c r="J202" s="94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</row>
    <row r="203" spans="1:22" x14ac:dyDescent="0.25">
      <c r="A203" s="101"/>
      <c r="B203" s="93"/>
      <c r="C203" s="93"/>
      <c r="D203" s="94"/>
      <c r="E203" s="93"/>
      <c r="F203" s="93"/>
      <c r="G203" s="94"/>
      <c r="H203" s="93"/>
      <c r="I203" s="93"/>
      <c r="J203" s="94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</row>
    <row r="204" spans="1:22" x14ac:dyDescent="0.25">
      <c r="A204" s="101"/>
      <c r="B204" s="93"/>
      <c r="C204" s="93"/>
      <c r="D204" s="94"/>
      <c r="E204" s="93"/>
      <c r="F204" s="93"/>
      <c r="G204" s="94"/>
      <c r="H204" s="93"/>
      <c r="I204" s="93"/>
      <c r="J204" s="94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</row>
    <row r="205" spans="1:22" x14ac:dyDescent="0.25">
      <c r="A205" s="101"/>
      <c r="B205" s="93"/>
      <c r="C205" s="93"/>
      <c r="D205" s="94"/>
      <c r="E205" s="93"/>
      <c r="F205" s="93"/>
      <c r="G205" s="94"/>
      <c r="H205" s="93"/>
      <c r="I205" s="93"/>
      <c r="J205" s="94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</row>
    <row r="206" spans="1:22" x14ac:dyDescent="0.25">
      <c r="A206" s="101"/>
      <c r="B206" s="93"/>
      <c r="C206" s="93"/>
      <c r="D206" s="94"/>
      <c r="E206" s="93"/>
      <c r="F206" s="93"/>
      <c r="G206" s="94"/>
      <c r="H206" s="93"/>
      <c r="I206" s="93"/>
      <c r="J206" s="94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spans="1:22" x14ac:dyDescent="0.25">
      <c r="A207" s="101"/>
      <c r="B207" s="93"/>
      <c r="C207" s="93"/>
      <c r="D207" s="94"/>
      <c r="E207" s="93"/>
      <c r="F207" s="93"/>
      <c r="G207" s="94"/>
      <c r="H207" s="93"/>
      <c r="I207" s="93"/>
      <c r="J207" s="94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</row>
    <row r="208" spans="1:22" x14ac:dyDescent="0.25">
      <c r="A208" s="101"/>
      <c r="B208" s="93"/>
      <c r="C208" s="93"/>
      <c r="D208" s="94"/>
      <c r="E208" s="93"/>
      <c r="F208" s="93"/>
      <c r="G208" s="94"/>
      <c r="H208" s="93"/>
      <c r="I208" s="93"/>
      <c r="J208" s="94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</row>
    <row r="209" spans="1:22" x14ac:dyDescent="0.25">
      <c r="A209" s="101"/>
      <c r="B209" s="93"/>
      <c r="C209" s="93"/>
      <c r="D209" s="94"/>
      <c r="E209" s="93"/>
      <c r="F209" s="93"/>
      <c r="G209" s="94"/>
      <c r="H209" s="93"/>
      <c r="I209" s="93"/>
      <c r="J209" s="94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</row>
    <row r="210" spans="1:22" x14ac:dyDescent="0.25">
      <c r="A210" s="101"/>
      <c r="B210" s="93"/>
      <c r="C210" s="93"/>
      <c r="D210" s="94"/>
      <c r="E210" s="93"/>
      <c r="F210" s="93"/>
      <c r="G210" s="94"/>
      <c r="H210" s="93"/>
      <c r="I210" s="93"/>
      <c r="J210" s="94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</row>
    <row r="211" spans="1:22" x14ac:dyDescent="0.25">
      <c r="A211" s="101"/>
      <c r="B211" s="93"/>
      <c r="C211" s="93"/>
      <c r="D211" s="94"/>
      <c r="E211" s="93"/>
      <c r="F211" s="93"/>
      <c r="G211" s="94"/>
      <c r="H211" s="93"/>
      <c r="I211" s="93"/>
      <c r="J211" s="94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</row>
    <row r="212" spans="1:22" x14ac:dyDescent="0.25">
      <c r="A212" s="101"/>
      <c r="B212" s="93"/>
      <c r="C212" s="93"/>
      <c r="D212" s="94"/>
      <c r="E212" s="93"/>
      <c r="F212" s="93"/>
      <c r="G212" s="94"/>
      <c r="H212" s="93"/>
      <c r="I212" s="93"/>
      <c r="J212" s="94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</row>
    <row r="213" spans="1:22" x14ac:dyDescent="0.25">
      <c r="A213" s="101"/>
      <c r="B213" s="93"/>
      <c r="C213" s="93"/>
      <c r="D213" s="94"/>
      <c r="E213" s="93"/>
      <c r="F213" s="93"/>
      <c r="G213" s="94"/>
      <c r="H213" s="93"/>
      <c r="I213" s="93"/>
      <c r="J213" s="94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</row>
    <row r="214" spans="1:22" x14ac:dyDescent="0.25">
      <c r="A214" s="101"/>
      <c r="B214" s="93"/>
      <c r="C214" s="93"/>
      <c r="D214" s="94"/>
      <c r="E214" s="93"/>
      <c r="F214" s="93"/>
      <c r="G214" s="94"/>
      <c r="H214" s="93"/>
      <c r="I214" s="93"/>
      <c r="J214" s="94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</row>
    <row r="215" spans="1:22" x14ac:dyDescent="0.25">
      <c r="A215" s="101"/>
      <c r="B215" s="93"/>
      <c r="C215" s="93"/>
      <c r="D215" s="94"/>
      <c r="E215" s="93"/>
      <c r="F215" s="93"/>
      <c r="G215" s="94"/>
      <c r="H215" s="93"/>
      <c r="I215" s="93"/>
      <c r="J215" s="94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</row>
    <row r="216" spans="1:22" x14ac:dyDescent="0.25">
      <c r="A216" s="101"/>
      <c r="B216" s="93"/>
      <c r="C216" s="93"/>
      <c r="D216" s="94"/>
      <c r="E216" s="93"/>
      <c r="F216" s="93"/>
      <c r="G216" s="94"/>
      <c r="H216" s="93"/>
      <c r="I216" s="93"/>
      <c r="J216" s="94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</row>
    <row r="217" spans="1:22" x14ac:dyDescent="0.25">
      <c r="A217" s="101"/>
      <c r="B217" s="93"/>
      <c r="C217" s="93"/>
      <c r="D217" s="94"/>
      <c r="E217" s="93"/>
      <c r="F217" s="93"/>
      <c r="G217" s="94"/>
      <c r="H217" s="93"/>
      <c r="I217" s="93"/>
      <c r="J217" s="94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</row>
    <row r="218" spans="1:22" x14ac:dyDescent="0.25">
      <c r="A218" s="101"/>
      <c r="B218" s="93"/>
      <c r="C218" s="93"/>
      <c r="D218" s="94"/>
      <c r="E218" s="93"/>
      <c r="F218" s="93"/>
      <c r="G218" s="94"/>
      <c r="H218" s="93"/>
      <c r="I218" s="93"/>
      <c r="J218" s="94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</row>
    <row r="219" spans="1:22" x14ac:dyDescent="0.25">
      <c r="A219" s="101"/>
      <c r="B219" s="93"/>
      <c r="C219" s="93"/>
      <c r="D219" s="94"/>
      <c r="E219" s="93"/>
      <c r="F219" s="93"/>
      <c r="G219" s="94"/>
      <c r="H219" s="93"/>
      <c r="I219" s="93"/>
      <c r="J219" s="94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</row>
    <row r="220" spans="1:22" x14ac:dyDescent="0.25">
      <c r="A220" s="101"/>
      <c r="B220" s="93"/>
      <c r="C220" s="93"/>
      <c r="D220" s="94"/>
      <c r="E220" s="93"/>
      <c r="F220" s="93"/>
      <c r="G220" s="94"/>
      <c r="H220" s="93"/>
      <c r="I220" s="93"/>
      <c r="J220" s="94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</row>
    <row r="221" spans="1:22" x14ac:dyDescent="0.25">
      <c r="A221" s="101"/>
      <c r="B221" s="93"/>
      <c r="C221" s="93"/>
      <c r="D221" s="94"/>
      <c r="E221" s="93"/>
      <c r="F221" s="93"/>
      <c r="G221" s="94"/>
      <c r="H221" s="93"/>
      <c r="I221" s="93"/>
      <c r="J221" s="94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</row>
    <row r="222" spans="1:22" x14ac:dyDescent="0.25">
      <c r="A222" s="101"/>
      <c r="B222" s="93"/>
      <c r="C222" s="93"/>
      <c r="D222" s="94"/>
      <c r="E222" s="93"/>
      <c r="F222" s="93"/>
      <c r="G222" s="94"/>
      <c r="H222" s="93"/>
      <c r="I222" s="93"/>
      <c r="J222" s="94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</row>
    <row r="223" spans="1:22" x14ac:dyDescent="0.25">
      <c r="A223" s="101"/>
      <c r="B223" s="93"/>
      <c r="C223" s="93"/>
      <c r="D223" s="94"/>
      <c r="E223" s="93"/>
      <c r="F223" s="93"/>
      <c r="G223" s="94"/>
      <c r="H223" s="93"/>
      <c r="I223" s="93"/>
      <c r="J223" s="94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</row>
    <row r="224" spans="1:22" x14ac:dyDescent="0.25">
      <c r="A224" s="101"/>
      <c r="B224" s="93"/>
      <c r="C224" s="93"/>
      <c r="D224" s="94"/>
      <c r="E224" s="93"/>
      <c r="F224" s="93"/>
      <c r="G224" s="94"/>
      <c r="H224" s="93"/>
      <c r="I224" s="93"/>
      <c r="J224" s="94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</row>
    <row r="225" spans="1:22" x14ac:dyDescent="0.25">
      <c r="A225" s="101"/>
      <c r="B225" s="93"/>
      <c r="C225" s="93"/>
      <c r="D225" s="94"/>
      <c r="E225" s="93"/>
      <c r="F225" s="93"/>
      <c r="G225" s="94"/>
      <c r="H225" s="93"/>
      <c r="I225" s="93"/>
      <c r="J225" s="94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</row>
    <row r="226" spans="1:22" x14ac:dyDescent="0.25">
      <c r="A226" s="101"/>
      <c r="B226" s="93"/>
      <c r="C226" s="93"/>
      <c r="D226" s="94"/>
      <c r="E226" s="93"/>
      <c r="F226" s="93"/>
      <c r="G226" s="94"/>
      <c r="H226" s="93"/>
      <c r="I226" s="93"/>
      <c r="J226" s="94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</row>
    <row r="227" spans="1:22" x14ac:dyDescent="0.25">
      <c r="A227" s="101"/>
      <c r="B227" s="93"/>
      <c r="C227" s="93"/>
      <c r="D227" s="94"/>
      <c r="E227" s="93"/>
      <c r="F227" s="93"/>
      <c r="G227" s="94"/>
      <c r="H227" s="93"/>
      <c r="I227" s="93"/>
      <c r="J227" s="94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</row>
    <row r="228" spans="1:22" x14ac:dyDescent="0.25">
      <c r="A228" s="101"/>
      <c r="B228" s="93"/>
      <c r="C228" s="93"/>
      <c r="D228" s="94"/>
      <c r="E228" s="93"/>
      <c r="F228" s="93"/>
      <c r="G228" s="94"/>
      <c r="H228" s="93"/>
      <c r="I228" s="93"/>
      <c r="J228" s="94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</row>
    <row r="229" spans="1:22" x14ac:dyDescent="0.25">
      <c r="A229" s="101"/>
      <c r="B229" s="93"/>
      <c r="C229" s="93"/>
      <c r="D229" s="94"/>
      <c r="E229" s="93"/>
      <c r="F229" s="93"/>
      <c r="G229" s="94"/>
      <c r="H229" s="93"/>
      <c r="I229" s="93"/>
      <c r="J229" s="94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</row>
    <row r="230" spans="1:22" x14ac:dyDescent="0.25">
      <c r="A230" s="101"/>
      <c r="B230" s="93"/>
      <c r="C230" s="93"/>
      <c r="D230" s="94"/>
      <c r="E230" s="93"/>
      <c r="F230" s="93"/>
      <c r="G230" s="94"/>
      <c r="H230" s="93"/>
      <c r="I230" s="93"/>
      <c r="J230" s="94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</row>
    <row r="231" spans="1:22" x14ac:dyDescent="0.25">
      <c r="A231" s="101"/>
      <c r="B231" s="93"/>
      <c r="C231" s="93"/>
      <c r="D231" s="94"/>
      <c r="E231" s="93"/>
      <c r="F231" s="93"/>
      <c r="G231" s="94"/>
      <c r="H231" s="93"/>
      <c r="I231" s="93"/>
      <c r="J231" s="94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</row>
    <row r="232" spans="1:22" x14ac:dyDescent="0.25">
      <c r="A232" s="101"/>
      <c r="B232" s="93"/>
      <c r="C232" s="93"/>
      <c r="D232" s="94"/>
      <c r="E232" s="93"/>
      <c r="F232" s="93"/>
      <c r="G232" s="94"/>
      <c r="H232" s="93"/>
      <c r="I232" s="93"/>
      <c r="J232" s="94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</row>
    <row r="233" spans="1:22" x14ac:dyDescent="0.25">
      <c r="A233" s="101"/>
      <c r="B233" s="93"/>
      <c r="C233" s="93"/>
      <c r="D233" s="94"/>
      <c r="E233" s="93"/>
      <c r="F233" s="93"/>
      <c r="G233" s="94"/>
      <c r="H233" s="93"/>
      <c r="I233" s="93"/>
      <c r="J233" s="94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</row>
    <row r="234" spans="1:22" x14ac:dyDescent="0.25">
      <c r="A234" s="101"/>
      <c r="B234" s="93"/>
      <c r="C234" s="93"/>
      <c r="D234" s="94"/>
      <c r="E234" s="93"/>
      <c r="F234" s="93"/>
      <c r="G234" s="94"/>
      <c r="H234" s="93"/>
      <c r="I234" s="93"/>
      <c r="J234" s="94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</row>
    <row r="235" spans="1:22" x14ac:dyDescent="0.25">
      <c r="A235" s="101"/>
      <c r="B235" s="93"/>
      <c r="C235" s="93"/>
      <c r="D235" s="94"/>
      <c r="E235" s="93"/>
      <c r="F235" s="93"/>
      <c r="G235" s="94"/>
      <c r="H235" s="93"/>
      <c r="I235" s="93"/>
      <c r="J235" s="94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</row>
    <row r="236" spans="1:22" x14ac:dyDescent="0.25">
      <c r="A236" s="101"/>
      <c r="B236" s="93"/>
      <c r="C236" s="93"/>
      <c r="D236" s="94"/>
      <c r="E236" s="93"/>
      <c r="F236" s="93"/>
      <c r="G236" s="94"/>
      <c r="H236" s="93"/>
      <c r="I236" s="93"/>
      <c r="J236" s="94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</row>
    <row r="237" spans="1:22" x14ac:dyDescent="0.25">
      <c r="A237" s="101"/>
      <c r="B237" s="93"/>
      <c r="C237" s="93"/>
      <c r="D237" s="94"/>
      <c r="E237" s="93"/>
      <c r="F237" s="93"/>
      <c r="G237" s="94"/>
      <c r="H237" s="93"/>
      <c r="I237" s="93"/>
      <c r="J237" s="94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</row>
    <row r="238" spans="1:22" x14ac:dyDescent="0.25">
      <c r="A238" s="101"/>
      <c r="B238" s="93"/>
      <c r="C238" s="93"/>
      <c r="D238" s="94"/>
      <c r="E238" s="93"/>
      <c r="F238" s="93"/>
      <c r="G238" s="94"/>
      <c r="H238" s="93"/>
      <c r="I238" s="93"/>
      <c r="J238" s="94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</row>
    <row r="239" spans="1:22" x14ac:dyDescent="0.25">
      <c r="A239" s="101"/>
      <c r="B239" s="93"/>
      <c r="C239" s="93"/>
      <c r="D239" s="94"/>
      <c r="E239" s="93"/>
      <c r="F239" s="93"/>
      <c r="G239" s="94"/>
      <c r="H239" s="93"/>
      <c r="I239" s="93"/>
      <c r="J239" s="94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</row>
    <row r="240" spans="1:22" x14ac:dyDescent="0.25">
      <c r="A240" s="101"/>
      <c r="B240" s="93"/>
      <c r="C240" s="93"/>
      <c r="D240" s="94"/>
      <c r="E240" s="93"/>
      <c r="F240" s="93"/>
      <c r="G240" s="94"/>
      <c r="H240" s="93"/>
      <c r="I240" s="93"/>
      <c r="J240" s="94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</row>
    <row r="241" spans="1:22" x14ac:dyDescent="0.25">
      <c r="A241" s="101"/>
      <c r="B241" s="93"/>
      <c r="C241" s="93"/>
      <c r="D241" s="94"/>
      <c r="E241" s="93"/>
      <c r="F241" s="93"/>
      <c r="G241" s="94"/>
      <c r="H241" s="93"/>
      <c r="I241" s="93"/>
      <c r="J241" s="94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</row>
    <row r="242" spans="1:22" x14ac:dyDescent="0.25">
      <c r="A242" s="101"/>
      <c r="B242" s="93"/>
      <c r="C242" s="93"/>
      <c r="D242" s="94"/>
      <c r="E242" s="93"/>
      <c r="F242" s="93"/>
      <c r="G242" s="94"/>
      <c r="H242" s="93"/>
      <c r="I242" s="93"/>
      <c r="J242" s="94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</row>
    <row r="243" spans="1:22" x14ac:dyDescent="0.25">
      <c r="A243" s="101"/>
      <c r="B243" s="93"/>
      <c r="C243" s="93"/>
      <c r="D243" s="94"/>
      <c r="E243" s="93"/>
      <c r="F243" s="93"/>
      <c r="G243" s="94"/>
      <c r="H243" s="93"/>
      <c r="I243" s="93"/>
      <c r="J243" s="94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</row>
    <row r="244" spans="1:22" x14ac:dyDescent="0.25">
      <c r="A244" s="101"/>
      <c r="B244" s="93"/>
      <c r="C244" s="93"/>
      <c r="D244" s="94"/>
      <c r="E244" s="93"/>
      <c r="F244" s="93"/>
      <c r="G244" s="94"/>
      <c r="H244" s="93"/>
      <c r="I244" s="93"/>
      <c r="J244" s="94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</row>
    <row r="245" spans="1:22" x14ac:dyDescent="0.25">
      <c r="A245" s="101"/>
      <c r="B245" s="93"/>
      <c r="C245" s="93"/>
      <c r="D245" s="94"/>
      <c r="E245" s="93"/>
      <c r="F245" s="93"/>
      <c r="G245" s="94"/>
      <c r="H245" s="93"/>
      <c r="I245" s="93"/>
      <c r="J245" s="94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</row>
    <row r="246" spans="1:22" x14ac:dyDescent="0.25">
      <c r="A246" s="101"/>
      <c r="B246" s="93"/>
      <c r="C246" s="93"/>
      <c r="D246" s="94"/>
      <c r="E246" s="93"/>
      <c r="F246" s="93"/>
      <c r="G246" s="94"/>
      <c r="H246" s="93"/>
      <c r="I246" s="93"/>
      <c r="J246" s="94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</row>
    <row r="247" spans="1:22" x14ac:dyDescent="0.25">
      <c r="A247" s="101"/>
      <c r="B247" s="93"/>
      <c r="C247" s="93"/>
      <c r="D247" s="94"/>
      <c r="E247" s="93"/>
      <c r="F247" s="93"/>
      <c r="G247" s="94"/>
      <c r="H247" s="93"/>
      <c r="I247" s="93"/>
      <c r="J247" s="94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</row>
    <row r="248" spans="1:22" x14ac:dyDescent="0.25">
      <c r="A248" s="101"/>
      <c r="B248" s="93"/>
      <c r="C248" s="93"/>
      <c r="D248" s="94"/>
      <c r="E248" s="93"/>
      <c r="F248" s="93"/>
      <c r="G248" s="94"/>
      <c r="H248" s="93"/>
      <c r="I248" s="93"/>
      <c r="J248" s="94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</row>
    <row r="249" spans="1:22" x14ac:dyDescent="0.25">
      <c r="A249" s="101"/>
      <c r="B249" s="93"/>
      <c r="C249" s="93"/>
      <c r="D249" s="94"/>
      <c r="E249" s="93"/>
      <c r="F249" s="93"/>
      <c r="G249" s="94"/>
      <c r="H249" s="93"/>
      <c r="I249" s="93"/>
      <c r="J249" s="94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</row>
    <row r="250" spans="1:22" x14ac:dyDescent="0.25">
      <c r="A250" s="101"/>
      <c r="B250" s="93"/>
      <c r="C250" s="93"/>
      <c r="D250" s="94"/>
      <c r="E250" s="93"/>
      <c r="F250" s="93"/>
      <c r="G250" s="94"/>
      <c r="H250" s="93"/>
      <c r="I250" s="93"/>
      <c r="J250" s="94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</row>
    <row r="251" spans="1:22" x14ac:dyDescent="0.25">
      <c r="A251" s="101"/>
      <c r="B251" s="93"/>
      <c r="C251" s="93"/>
      <c r="D251" s="94"/>
      <c r="E251" s="93"/>
      <c r="F251" s="93"/>
      <c r="G251" s="94"/>
      <c r="H251" s="93"/>
      <c r="I251" s="93"/>
      <c r="J251" s="94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</row>
    <row r="252" spans="1:22" x14ac:dyDescent="0.25">
      <c r="A252" s="101"/>
      <c r="B252" s="93"/>
      <c r="C252" s="93"/>
      <c r="D252" s="94"/>
      <c r="E252" s="93"/>
      <c r="F252" s="93"/>
      <c r="G252" s="94"/>
      <c r="H252" s="93"/>
      <c r="I252" s="93"/>
      <c r="J252" s="94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</row>
    <row r="253" spans="1:22" x14ac:dyDescent="0.25">
      <c r="A253" s="101"/>
      <c r="B253" s="93"/>
      <c r="C253" s="93"/>
      <c r="D253" s="94"/>
      <c r="E253" s="93"/>
      <c r="F253" s="93"/>
      <c r="G253" s="94"/>
      <c r="H253" s="93"/>
      <c r="I253" s="93"/>
      <c r="J253" s="94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</row>
    <row r="254" spans="1:22" x14ac:dyDescent="0.25">
      <c r="A254" s="101"/>
      <c r="B254" s="93"/>
      <c r="C254" s="93"/>
      <c r="D254" s="94"/>
      <c r="E254" s="93"/>
      <c r="F254" s="93"/>
      <c r="G254" s="94"/>
      <c r="H254" s="93"/>
      <c r="I254" s="93"/>
      <c r="J254" s="94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</row>
    <row r="255" spans="1:22" x14ac:dyDescent="0.25">
      <c r="A255" s="101"/>
      <c r="B255" s="93"/>
      <c r="C255" s="93"/>
      <c r="D255" s="94"/>
      <c r="E255" s="93"/>
      <c r="F255" s="93"/>
      <c r="G255" s="94"/>
      <c r="H255" s="93"/>
      <c r="I255" s="93"/>
      <c r="J255" s="94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</row>
    <row r="256" spans="1:22" x14ac:dyDescent="0.25">
      <c r="A256" s="101"/>
      <c r="B256" s="93"/>
      <c r="C256" s="93"/>
      <c r="D256" s="94"/>
      <c r="E256" s="93"/>
      <c r="F256" s="93"/>
      <c r="G256" s="94"/>
      <c r="H256" s="93"/>
      <c r="I256" s="93"/>
      <c r="J256" s="94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</row>
    <row r="257" spans="1:22" x14ac:dyDescent="0.25">
      <c r="A257" s="101"/>
      <c r="B257" s="93"/>
      <c r="C257" s="93"/>
      <c r="D257" s="94"/>
      <c r="E257" s="93"/>
      <c r="F257" s="93"/>
      <c r="G257" s="94"/>
      <c r="H257" s="93"/>
      <c r="I257" s="93"/>
      <c r="J257" s="94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</row>
    <row r="258" spans="1:22" x14ac:dyDescent="0.25">
      <c r="A258" s="101"/>
      <c r="B258" s="93"/>
      <c r="C258" s="93"/>
      <c r="D258" s="94"/>
      <c r="E258" s="93"/>
      <c r="F258" s="93"/>
      <c r="G258" s="94"/>
      <c r="H258" s="93"/>
      <c r="I258" s="93"/>
      <c r="J258" s="94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</row>
    <row r="259" spans="1:22" x14ac:dyDescent="0.25">
      <c r="A259" s="101"/>
      <c r="B259" s="93"/>
      <c r="C259" s="93"/>
      <c r="D259" s="94"/>
      <c r="E259" s="93"/>
      <c r="F259" s="93"/>
      <c r="G259" s="94"/>
      <c r="H259" s="93"/>
      <c r="I259" s="93"/>
      <c r="J259" s="94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</row>
    <row r="260" spans="1:22" x14ac:dyDescent="0.25">
      <c r="A260" s="101"/>
      <c r="B260" s="93"/>
      <c r="C260" s="93"/>
      <c r="D260" s="94"/>
      <c r="E260" s="93"/>
      <c r="F260" s="93"/>
      <c r="G260" s="94"/>
      <c r="H260" s="93"/>
      <c r="I260" s="93"/>
      <c r="J260" s="94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</row>
    <row r="261" spans="1:22" x14ac:dyDescent="0.25">
      <c r="A261" s="101"/>
      <c r="B261" s="93"/>
      <c r="C261" s="93"/>
      <c r="D261" s="94"/>
      <c r="E261" s="93"/>
      <c r="F261" s="93"/>
      <c r="G261" s="94"/>
      <c r="H261" s="93"/>
      <c r="I261" s="93"/>
      <c r="J261" s="94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</row>
    <row r="262" spans="1:22" x14ac:dyDescent="0.25">
      <c r="A262" s="101"/>
      <c r="B262" s="93"/>
      <c r="C262" s="93"/>
      <c r="D262" s="94"/>
      <c r="E262" s="93"/>
      <c r="F262" s="93"/>
      <c r="G262" s="94"/>
      <c r="H262" s="93"/>
      <c r="I262" s="93"/>
      <c r="J262" s="94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</row>
    <row r="263" spans="1:22" x14ac:dyDescent="0.25">
      <c r="A263" s="101"/>
      <c r="B263" s="93"/>
      <c r="C263" s="93"/>
      <c r="D263" s="94"/>
      <c r="E263" s="93"/>
      <c r="F263" s="93"/>
      <c r="G263" s="94"/>
      <c r="H263" s="93"/>
      <c r="I263" s="93"/>
      <c r="J263" s="94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</row>
    <row r="264" spans="1:22" x14ac:dyDescent="0.25">
      <c r="A264" s="101"/>
      <c r="B264" s="93"/>
      <c r="C264" s="93"/>
      <c r="D264" s="94"/>
      <c r="E264" s="93"/>
      <c r="F264" s="93"/>
      <c r="G264" s="94"/>
      <c r="H264" s="93"/>
      <c r="I264" s="93"/>
      <c r="J264" s="94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</row>
    <row r="265" spans="1:22" x14ac:dyDescent="0.25">
      <c r="A265" s="101"/>
      <c r="B265" s="93"/>
      <c r="C265" s="93"/>
      <c r="D265" s="94"/>
      <c r="E265" s="93"/>
      <c r="F265" s="93"/>
      <c r="G265" s="94"/>
      <c r="H265" s="93"/>
      <c r="I265" s="93"/>
      <c r="J265" s="94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</row>
    <row r="266" spans="1:22" x14ac:dyDescent="0.25">
      <c r="A266" s="101"/>
      <c r="B266" s="93"/>
      <c r="C266" s="93"/>
      <c r="D266" s="94"/>
      <c r="E266" s="93"/>
      <c r="F266" s="93"/>
      <c r="G266" s="94"/>
      <c r="H266" s="93"/>
      <c r="I266" s="93"/>
      <c r="J266" s="94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</row>
    <row r="267" spans="1:22" x14ac:dyDescent="0.25">
      <c r="A267" s="101"/>
      <c r="B267" s="93"/>
      <c r="C267" s="93"/>
      <c r="D267" s="94"/>
      <c r="E267" s="93"/>
      <c r="F267" s="93"/>
      <c r="G267" s="94"/>
      <c r="H267" s="93"/>
      <c r="I267" s="93"/>
      <c r="J267" s="94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</row>
    <row r="268" spans="1:22" x14ac:dyDescent="0.25">
      <c r="A268" s="101"/>
      <c r="B268" s="93"/>
      <c r="C268" s="93"/>
      <c r="D268" s="94"/>
      <c r="E268" s="93"/>
      <c r="F268" s="93"/>
      <c r="G268" s="94"/>
      <c r="H268" s="93"/>
      <c r="I268" s="93"/>
      <c r="J268" s="94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</row>
    <row r="269" spans="1:22" x14ac:dyDescent="0.25">
      <c r="A269" s="101"/>
      <c r="B269" s="93"/>
      <c r="C269" s="93"/>
      <c r="D269" s="94"/>
      <c r="E269" s="93"/>
      <c r="F269" s="93"/>
      <c r="G269" s="94"/>
      <c r="H269" s="93"/>
      <c r="I269" s="93"/>
      <c r="J269" s="94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</row>
    <row r="270" spans="1:22" x14ac:dyDescent="0.25">
      <c r="A270" s="101"/>
      <c r="B270" s="93"/>
      <c r="C270" s="93"/>
      <c r="D270" s="94"/>
      <c r="E270" s="93"/>
      <c r="F270" s="93"/>
      <c r="G270" s="94"/>
      <c r="H270" s="93"/>
      <c r="I270" s="93"/>
      <c r="J270" s="94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</row>
    <row r="271" spans="1:22" x14ac:dyDescent="0.25">
      <c r="A271" s="101"/>
      <c r="B271" s="93"/>
      <c r="C271" s="93"/>
      <c r="D271" s="94"/>
      <c r="E271" s="93"/>
      <c r="F271" s="93"/>
      <c r="G271" s="94"/>
      <c r="H271" s="93"/>
      <c r="I271" s="93"/>
      <c r="J271" s="94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</row>
    <row r="272" spans="1:22" x14ac:dyDescent="0.25">
      <c r="A272" s="101"/>
      <c r="B272" s="93"/>
      <c r="C272" s="93"/>
      <c r="D272" s="94"/>
      <c r="E272" s="93"/>
      <c r="F272" s="93"/>
      <c r="G272" s="94"/>
      <c r="H272" s="93"/>
      <c r="I272" s="93"/>
      <c r="J272" s="94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</row>
    <row r="273" spans="1:22" x14ac:dyDescent="0.25">
      <c r="A273" s="101"/>
      <c r="B273" s="93"/>
      <c r="C273" s="93"/>
      <c r="D273" s="94"/>
      <c r="E273" s="93"/>
      <c r="F273" s="93"/>
      <c r="G273" s="94"/>
      <c r="H273" s="93"/>
      <c r="I273" s="93"/>
      <c r="J273" s="94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</row>
    <row r="274" spans="1:22" x14ac:dyDescent="0.25">
      <c r="A274" s="101"/>
      <c r="B274" s="93"/>
      <c r="C274" s="93"/>
      <c r="D274" s="94"/>
      <c r="E274" s="93"/>
      <c r="F274" s="93"/>
      <c r="G274" s="94"/>
      <c r="H274" s="93"/>
      <c r="I274" s="93"/>
      <c r="J274" s="94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</row>
    <row r="275" spans="1:22" x14ac:dyDescent="0.25">
      <c r="A275" s="101"/>
      <c r="B275" s="93"/>
      <c r="C275" s="93"/>
      <c r="D275" s="94"/>
      <c r="E275" s="93"/>
      <c r="F275" s="93"/>
      <c r="G275" s="94"/>
      <c r="H275" s="93"/>
      <c r="I275" s="93"/>
      <c r="J275" s="94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</row>
    <row r="276" spans="1:22" x14ac:dyDescent="0.25">
      <c r="A276" s="101"/>
      <c r="B276" s="93"/>
      <c r="C276" s="93"/>
      <c r="D276" s="94"/>
      <c r="E276" s="93"/>
      <c r="F276" s="93"/>
      <c r="G276" s="94"/>
      <c r="H276" s="93"/>
      <c r="I276" s="93"/>
      <c r="J276" s="94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</row>
    <row r="277" spans="1:22" x14ac:dyDescent="0.25">
      <c r="A277" s="101"/>
      <c r="B277" s="93"/>
      <c r="C277" s="93"/>
      <c r="D277" s="94"/>
      <c r="E277" s="93"/>
      <c r="F277" s="93"/>
      <c r="G277" s="94"/>
      <c r="H277" s="93"/>
      <c r="I277" s="93"/>
      <c r="J277" s="94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</row>
    <row r="278" spans="1:22" x14ac:dyDescent="0.25">
      <c r="A278" s="101"/>
      <c r="B278" s="93"/>
      <c r="C278" s="93"/>
      <c r="D278" s="94"/>
      <c r="E278" s="93"/>
      <c r="F278" s="93"/>
      <c r="G278" s="94"/>
      <c r="H278" s="93"/>
      <c r="I278" s="93"/>
      <c r="J278" s="94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</row>
    <row r="279" spans="1:22" x14ac:dyDescent="0.25">
      <c r="A279" s="101"/>
      <c r="B279" s="93"/>
      <c r="C279" s="93"/>
      <c r="D279" s="94"/>
      <c r="E279" s="93"/>
      <c r="F279" s="93"/>
      <c r="G279" s="94"/>
      <c r="H279" s="93"/>
      <c r="I279" s="93"/>
      <c r="J279" s="94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</row>
    <row r="280" spans="1:22" x14ac:dyDescent="0.25">
      <c r="A280" s="101"/>
      <c r="B280" s="93"/>
      <c r="C280" s="93"/>
      <c r="D280" s="94"/>
      <c r="E280" s="93"/>
      <c r="F280" s="93"/>
      <c r="G280" s="94"/>
      <c r="H280" s="93"/>
      <c r="I280" s="93"/>
      <c r="J280" s="94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</row>
    <row r="281" spans="1:22" x14ac:dyDescent="0.25">
      <c r="A281" s="101"/>
      <c r="B281" s="93"/>
      <c r="C281" s="93"/>
      <c r="D281" s="94"/>
      <c r="E281" s="93"/>
      <c r="F281" s="93"/>
      <c r="G281" s="94"/>
      <c r="H281" s="93"/>
      <c r="I281" s="93"/>
      <c r="J281" s="94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</row>
    <row r="282" spans="1:22" x14ac:dyDescent="0.25">
      <c r="A282" s="101"/>
      <c r="B282" s="93"/>
      <c r="C282" s="93"/>
      <c r="D282" s="94"/>
      <c r="E282" s="93"/>
      <c r="F282" s="93"/>
      <c r="G282" s="94"/>
      <c r="H282" s="93"/>
      <c r="I282" s="93"/>
      <c r="J282" s="94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</row>
    <row r="283" spans="1:22" x14ac:dyDescent="0.25">
      <c r="A283" s="101"/>
      <c r="B283" s="93"/>
      <c r="C283" s="93"/>
      <c r="D283" s="94"/>
      <c r="E283" s="93"/>
      <c r="F283" s="93"/>
      <c r="G283" s="94"/>
      <c r="H283" s="93"/>
      <c r="I283" s="93"/>
      <c r="J283" s="94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</row>
    <row r="284" spans="1:22" x14ac:dyDescent="0.25">
      <c r="A284" s="101"/>
      <c r="B284" s="93"/>
      <c r="C284" s="93"/>
      <c r="D284" s="94"/>
      <c r="E284" s="93"/>
      <c r="F284" s="93"/>
      <c r="G284" s="94"/>
      <c r="H284" s="93"/>
      <c r="I284" s="93"/>
      <c r="J284" s="94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</row>
    <row r="285" spans="1:22" x14ac:dyDescent="0.25">
      <c r="A285" s="101"/>
      <c r="B285" s="93"/>
      <c r="C285" s="93"/>
      <c r="D285" s="94"/>
      <c r="E285" s="93"/>
      <c r="F285" s="93"/>
      <c r="G285" s="94"/>
      <c r="H285" s="93"/>
      <c r="I285" s="93"/>
      <c r="J285" s="94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</row>
    <row r="286" spans="1:22" x14ac:dyDescent="0.25">
      <c r="A286" s="101"/>
      <c r="B286" s="93"/>
      <c r="C286" s="93"/>
      <c r="D286" s="94"/>
      <c r="E286" s="93"/>
      <c r="F286" s="93"/>
      <c r="G286" s="94"/>
      <c r="H286" s="93"/>
      <c r="I286" s="93"/>
      <c r="J286" s="94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</row>
    <row r="287" spans="1:22" x14ac:dyDescent="0.25">
      <c r="A287" s="101"/>
      <c r="B287" s="93"/>
      <c r="C287" s="93"/>
      <c r="D287" s="94"/>
      <c r="E287" s="93"/>
      <c r="F287" s="93"/>
      <c r="G287" s="94"/>
      <c r="H287" s="93"/>
      <c r="I287" s="93"/>
      <c r="J287" s="94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</row>
    <row r="288" spans="1:22" x14ac:dyDescent="0.25">
      <c r="A288" s="101"/>
      <c r="B288" s="93"/>
      <c r="C288" s="93"/>
      <c r="D288" s="94"/>
      <c r="E288" s="93"/>
      <c r="F288" s="93"/>
      <c r="G288" s="94"/>
      <c r="H288" s="93"/>
      <c r="I288" s="93"/>
      <c r="J288" s="94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</row>
    <row r="289" spans="1:22" x14ac:dyDescent="0.25">
      <c r="A289" s="101"/>
      <c r="B289" s="93"/>
      <c r="C289" s="93"/>
      <c r="D289" s="94"/>
      <c r="E289" s="93"/>
      <c r="F289" s="93"/>
      <c r="G289" s="94"/>
      <c r="H289" s="93"/>
      <c r="I289" s="93"/>
      <c r="J289" s="94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</row>
    <row r="290" spans="1:22" x14ac:dyDescent="0.25">
      <c r="A290" s="101"/>
      <c r="B290" s="93"/>
      <c r="C290" s="93"/>
      <c r="D290" s="94"/>
      <c r="E290" s="93"/>
      <c r="F290" s="93"/>
      <c r="G290" s="94"/>
      <c r="H290" s="93"/>
      <c r="I290" s="93"/>
      <c r="J290" s="94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</row>
    <row r="291" spans="1:22" x14ac:dyDescent="0.25">
      <c r="A291" s="101"/>
      <c r="B291" s="93"/>
      <c r="C291" s="93"/>
      <c r="D291" s="94"/>
      <c r="E291" s="93"/>
      <c r="F291" s="93"/>
      <c r="G291" s="94"/>
      <c r="H291" s="93"/>
      <c r="I291" s="93"/>
      <c r="J291" s="94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</row>
    <row r="292" spans="1:22" x14ac:dyDescent="0.25">
      <c r="A292" s="101"/>
      <c r="B292" s="93"/>
      <c r="C292" s="93"/>
      <c r="D292" s="94"/>
      <c r="E292" s="93"/>
      <c r="F292" s="93"/>
      <c r="G292" s="94"/>
      <c r="H292" s="93"/>
      <c r="I292" s="93"/>
      <c r="J292" s="94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</row>
    <row r="293" spans="1:22" x14ac:dyDescent="0.25">
      <c r="A293" s="101"/>
      <c r="B293" s="93"/>
      <c r="C293" s="93"/>
      <c r="D293" s="94"/>
      <c r="E293" s="93"/>
      <c r="F293" s="93"/>
      <c r="G293" s="94"/>
      <c r="H293" s="93"/>
      <c r="I293" s="93"/>
      <c r="J293" s="94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</row>
    <row r="294" spans="1:22" x14ac:dyDescent="0.25">
      <c r="A294" s="101"/>
      <c r="B294" s="93"/>
      <c r="C294" s="93"/>
      <c r="D294" s="94"/>
      <c r="E294" s="93"/>
      <c r="F294" s="93"/>
      <c r="G294" s="94"/>
      <c r="H294" s="93"/>
      <c r="I294" s="93"/>
      <c r="J294" s="94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</row>
    <row r="295" spans="1:22" x14ac:dyDescent="0.25">
      <c r="A295" s="101"/>
      <c r="B295" s="93"/>
      <c r="C295" s="93"/>
      <c r="D295" s="94"/>
      <c r="E295" s="93"/>
      <c r="F295" s="93"/>
      <c r="G295" s="94"/>
      <c r="H295" s="93"/>
      <c r="I295" s="93"/>
      <c r="J295" s="94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</row>
    <row r="296" spans="1:22" x14ac:dyDescent="0.25">
      <c r="A296" s="101"/>
      <c r="B296" s="93"/>
      <c r="C296" s="93"/>
      <c r="D296" s="94"/>
      <c r="E296" s="93"/>
      <c r="F296" s="93"/>
      <c r="G296" s="94"/>
      <c r="H296" s="93"/>
      <c r="I296" s="93"/>
      <c r="J296" s="94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</row>
    <row r="297" spans="1:22" x14ac:dyDescent="0.25">
      <c r="A297" s="101"/>
      <c r="B297" s="93"/>
      <c r="C297" s="93"/>
      <c r="D297" s="94"/>
      <c r="E297" s="93"/>
      <c r="F297" s="93"/>
      <c r="G297" s="94"/>
      <c r="H297" s="93"/>
      <c r="I297" s="93"/>
      <c r="J297" s="94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</row>
    <row r="298" spans="1:22" x14ac:dyDescent="0.25">
      <c r="A298" s="101"/>
      <c r="B298" s="93"/>
      <c r="C298" s="93"/>
      <c r="D298" s="94"/>
      <c r="E298" s="93"/>
      <c r="F298" s="93"/>
      <c r="G298" s="94"/>
      <c r="H298" s="93"/>
      <c r="I298" s="93"/>
      <c r="J298" s="94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</row>
    <row r="299" spans="1:22" x14ac:dyDescent="0.25">
      <c r="A299" s="101"/>
      <c r="B299" s="93"/>
      <c r="C299" s="93"/>
      <c r="D299" s="94"/>
      <c r="E299" s="93"/>
      <c r="F299" s="93"/>
      <c r="G299" s="94"/>
      <c r="H299" s="93"/>
      <c r="I299" s="93"/>
      <c r="J299" s="94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</row>
    <row r="300" spans="1:22" x14ac:dyDescent="0.25">
      <c r="A300" s="101"/>
      <c r="B300" s="93"/>
      <c r="C300" s="93"/>
      <c r="D300" s="94"/>
      <c r="E300" s="93"/>
      <c r="F300" s="93"/>
      <c r="G300" s="94"/>
      <c r="H300" s="93"/>
      <c r="I300" s="93"/>
      <c r="J300" s="94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</row>
    <row r="301" spans="1:22" x14ac:dyDescent="0.25">
      <c r="A301" s="101"/>
      <c r="B301" s="93"/>
      <c r="C301" s="93"/>
      <c r="D301" s="94"/>
      <c r="E301" s="93"/>
      <c r="F301" s="93"/>
      <c r="G301" s="94"/>
      <c r="H301" s="93"/>
      <c r="I301" s="93"/>
      <c r="J301" s="94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</row>
    <row r="302" spans="1:22" x14ac:dyDescent="0.25">
      <c r="A302" s="101"/>
      <c r="B302" s="93"/>
      <c r="C302" s="93"/>
      <c r="D302" s="94"/>
      <c r="E302" s="93"/>
      <c r="F302" s="93"/>
      <c r="G302" s="94"/>
      <c r="H302" s="93"/>
      <c r="I302" s="93"/>
      <c r="J302" s="94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</row>
    <row r="303" spans="1:22" x14ac:dyDescent="0.25">
      <c r="A303" s="101"/>
      <c r="B303" s="93"/>
      <c r="C303" s="93"/>
      <c r="D303" s="94"/>
      <c r="E303" s="93"/>
      <c r="F303" s="93"/>
      <c r="G303" s="94"/>
      <c r="H303" s="93"/>
      <c r="I303" s="93"/>
      <c r="J303" s="94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</row>
    <row r="304" spans="1:22" x14ac:dyDescent="0.25">
      <c r="A304" s="101"/>
      <c r="B304" s="93"/>
      <c r="C304" s="93"/>
      <c r="D304" s="94"/>
      <c r="E304" s="93"/>
      <c r="F304" s="93"/>
      <c r="G304" s="94"/>
      <c r="H304" s="93"/>
      <c r="I304" s="93"/>
      <c r="J304" s="94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</row>
    <row r="305" spans="1:22" x14ac:dyDescent="0.25">
      <c r="A305" s="101"/>
      <c r="B305" s="93"/>
      <c r="C305" s="93"/>
      <c r="D305" s="94"/>
      <c r="E305" s="93"/>
      <c r="F305" s="93"/>
      <c r="G305" s="94"/>
      <c r="H305" s="93"/>
      <c r="I305" s="93"/>
      <c r="J305" s="94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</row>
    <row r="306" spans="1:22" x14ac:dyDescent="0.25">
      <c r="A306" s="101"/>
      <c r="B306" s="93"/>
      <c r="C306" s="93"/>
      <c r="D306" s="94"/>
      <c r="E306" s="93"/>
      <c r="F306" s="93"/>
      <c r="G306" s="94"/>
      <c r="H306" s="93"/>
      <c r="I306" s="93"/>
      <c r="J306" s="94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</row>
    <row r="307" spans="1:22" x14ac:dyDescent="0.25">
      <c r="A307" s="101"/>
      <c r="B307" s="93"/>
      <c r="C307" s="93"/>
      <c r="D307" s="94"/>
      <c r="E307" s="93"/>
      <c r="F307" s="93"/>
      <c r="G307" s="94"/>
      <c r="H307" s="93"/>
      <c r="I307" s="93"/>
      <c r="J307" s="94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</row>
    <row r="308" spans="1:22" x14ac:dyDescent="0.25">
      <c r="A308" s="101"/>
      <c r="B308" s="93"/>
      <c r="C308" s="93"/>
      <c r="D308" s="94"/>
      <c r="E308" s="93"/>
      <c r="F308" s="93"/>
      <c r="G308" s="94"/>
      <c r="H308" s="93"/>
      <c r="I308" s="93"/>
      <c r="J308" s="94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</row>
    <row r="309" spans="1:22" x14ac:dyDescent="0.25">
      <c r="A309" s="101"/>
      <c r="B309" s="93"/>
      <c r="C309" s="93"/>
      <c r="D309" s="94"/>
      <c r="E309" s="93"/>
      <c r="F309" s="93"/>
      <c r="G309" s="94"/>
      <c r="H309" s="93"/>
      <c r="I309" s="93"/>
      <c r="J309" s="94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</row>
    <row r="310" spans="1:22" x14ac:dyDescent="0.25">
      <c r="A310" s="101"/>
      <c r="B310" s="93"/>
      <c r="C310" s="93"/>
      <c r="D310" s="94"/>
      <c r="E310" s="93"/>
      <c r="F310" s="93"/>
      <c r="G310" s="94"/>
      <c r="H310" s="93"/>
      <c r="I310" s="93"/>
      <c r="J310" s="94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</row>
    <row r="311" spans="1:22" x14ac:dyDescent="0.25">
      <c r="A311" s="101"/>
      <c r="B311" s="93"/>
      <c r="C311" s="93"/>
      <c r="D311" s="94"/>
      <c r="E311" s="93"/>
      <c r="F311" s="93"/>
      <c r="G311" s="94"/>
      <c r="H311" s="93"/>
      <c r="I311" s="93"/>
      <c r="J311" s="94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</row>
    <row r="312" spans="1:22" x14ac:dyDescent="0.25">
      <c r="A312" s="101"/>
      <c r="B312" s="93"/>
      <c r="C312" s="93"/>
      <c r="D312" s="94"/>
      <c r="E312" s="93"/>
      <c r="F312" s="93"/>
      <c r="G312" s="94"/>
      <c r="H312" s="93"/>
      <c r="I312" s="93"/>
      <c r="J312" s="94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</row>
    <row r="313" spans="1:22" x14ac:dyDescent="0.25">
      <c r="A313" s="101"/>
      <c r="B313" s="93"/>
      <c r="C313" s="93"/>
      <c r="D313" s="94"/>
      <c r="E313" s="93"/>
      <c r="F313" s="93"/>
      <c r="G313" s="94"/>
      <c r="H313" s="93"/>
      <c r="I313" s="93"/>
      <c r="J313" s="94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</row>
    <row r="314" spans="1:22" x14ac:dyDescent="0.25">
      <c r="A314" s="101"/>
      <c r="B314" s="93"/>
      <c r="C314" s="93"/>
      <c r="D314" s="94"/>
      <c r="E314" s="93"/>
      <c r="F314" s="93"/>
      <c r="G314" s="94"/>
      <c r="H314" s="93"/>
      <c r="I314" s="93"/>
      <c r="J314" s="94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</row>
    <row r="315" spans="1:22" x14ac:dyDescent="0.25">
      <c r="A315" s="101"/>
      <c r="B315" s="93"/>
      <c r="C315" s="93"/>
      <c r="D315" s="94"/>
      <c r="E315" s="93"/>
      <c r="F315" s="93"/>
      <c r="G315" s="94"/>
      <c r="H315" s="93"/>
      <c r="I315" s="93"/>
      <c r="J315" s="94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</row>
    <row r="316" spans="1:22" x14ac:dyDescent="0.25">
      <c r="A316" s="101"/>
      <c r="B316" s="93"/>
      <c r="C316" s="93"/>
      <c r="D316" s="94"/>
      <c r="E316" s="93"/>
      <c r="F316" s="93"/>
      <c r="G316" s="94"/>
      <c r="H316" s="93"/>
      <c r="I316" s="93"/>
      <c r="J316" s="94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</row>
    <row r="317" spans="1:22" x14ac:dyDescent="0.25">
      <c r="A317" s="101"/>
      <c r="B317" s="93"/>
      <c r="C317" s="93"/>
      <c r="D317" s="94"/>
      <c r="E317" s="93"/>
      <c r="F317" s="93"/>
      <c r="G317" s="94"/>
      <c r="H317" s="93"/>
      <c r="I317" s="93"/>
      <c r="J317" s="94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</row>
    <row r="318" spans="1:22" x14ac:dyDescent="0.25">
      <c r="A318" s="101"/>
      <c r="B318" s="93"/>
      <c r="C318" s="93"/>
      <c r="D318" s="94"/>
      <c r="E318" s="93"/>
      <c r="F318" s="93"/>
      <c r="G318" s="94"/>
      <c r="H318" s="93"/>
      <c r="I318" s="93"/>
      <c r="J318" s="94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</row>
    <row r="319" spans="1:22" x14ac:dyDescent="0.25">
      <c r="A319" s="101"/>
      <c r="B319" s="93"/>
      <c r="C319" s="93"/>
      <c r="D319" s="94"/>
      <c r="E319" s="93"/>
      <c r="F319" s="93"/>
      <c r="G319" s="94"/>
      <c r="H319" s="93"/>
      <c r="I319" s="93"/>
      <c r="J319" s="94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</row>
    <row r="320" spans="1:22" x14ac:dyDescent="0.25">
      <c r="A320" s="101"/>
      <c r="B320" s="93"/>
      <c r="C320" s="93"/>
      <c r="D320" s="94"/>
      <c r="E320" s="93"/>
      <c r="F320" s="93"/>
      <c r="G320" s="94"/>
      <c r="H320" s="93"/>
      <c r="I320" s="93"/>
      <c r="J320" s="94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</row>
    <row r="321" spans="1:22" x14ac:dyDescent="0.25">
      <c r="A321" s="101"/>
      <c r="B321" s="93"/>
      <c r="C321" s="93"/>
      <c r="D321" s="94"/>
      <c r="E321" s="93"/>
      <c r="F321" s="93"/>
      <c r="G321" s="94"/>
      <c r="H321" s="93"/>
      <c r="I321" s="93"/>
      <c r="J321" s="94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</row>
    <row r="322" spans="1:22" x14ac:dyDescent="0.25">
      <c r="A322" s="101"/>
      <c r="B322" s="93"/>
      <c r="C322" s="93"/>
      <c r="D322" s="94"/>
      <c r="E322" s="93"/>
      <c r="F322" s="93"/>
      <c r="G322" s="94"/>
      <c r="H322" s="93"/>
      <c r="I322" s="93"/>
      <c r="J322" s="94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</row>
    <row r="323" spans="1:22" x14ac:dyDescent="0.25">
      <c r="A323" s="101"/>
      <c r="B323" s="93"/>
      <c r="C323" s="93"/>
      <c r="D323" s="94"/>
      <c r="E323" s="93"/>
      <c r="F323" s="93"/>
      <c r="G323" s="94"/>
      <c r="H323" s="93"/>
      <c r="I323" s="93"/>
      <c r="J323" s="94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</row>
    <row r="324" spans="1:22" x14ac:dyDescent="0.25">
      <c r="A324" s="101"/>
      <c r="B324" s="93"/>
      <c r="C324" s="93"/>
      <c r="D324" s="94"/>
      <c r="E324" s="93"/>
      <c r="F324" s="93"/>
      <c r="G324" s="94"/>
      <c r="H324" s="93"/>
      <c r="I324" s="93"/>
      <c r="J324" s="94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</row>
    <row r="325" spans="1:22" x14ac:dyDescent="0.25">
      <c r="A325" s="101"/>
      <c r="B325" s="93"/>
      <c r="C325" s="93"/>
      <c r="D325" s="94"/>
      <c r="E325" s="93"/>
      <c r="F325" s="93"/>
      <c r="G325" s="94"/>
      <c r="H325" s="93"/>
      <c r="I325" s="93"/>
      <c r="J325" s="94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</row>
    <row r="326" spans="1:22" x14ac:dyDescent="0.25">
      <c r="A326" s="101"/>
      <c r="B326" s="93"/>
      <c r="C326" s="93"/>
      <c r="D326" s="94"/>
      <c r="E326" s="93"/>
      <c r="F326" s="93"/>
      <c r="G326" s="94"/>
      <c r="H326" s="93"/>
      <c r="I326" s="93"/>
      <c r="J326" s="94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</row>
    <row r="327" spans="1:22" x14ac:dyDescent="0.25">
      <c r="A327" s="101"/>
      <c r="B327" s="93"/>
      <c r="C327" s="93"/>
      <c r="D327" s="94"/>
      <c r="E327" s="93"/>
      <c r="F327" s="93"/>
      <c r="G327" s="94"/>
      <c r="H327" s="93"/>
      <c r="I327" s="93"/>
      <c r="J327" s="94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</row>
    <row r="328" spans="1:22" x14ac:dyDescent="0.25">
      <c r="A328" s="101"/>
      <c r="B328" s="93"/>
      <c r="C328" s="93"/>
      <c r="D328" s="94"/>
      <c r="E328" s="93"/>
      <c r="F328" s="93"/>
      <c r="G328" s="94"/>
      <c r="H328" s="93"/>
      <c r="I328" s="93"/>
      <c r="J328" s="94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</row>
    <row r="329" spans="1:22" x14ac:dyDescent="0.25">
      <c r="A329" s="101"/>
      <c r="B329" s="93"/>
      <c r="C329" s="93"/>
      <c r="D329" s="94"/>
      <c r="E329" s="93"/>
      <c r="F329" s="93"/>
      <c r="G329" s="94"/>
      <c r="H329" s="93"/>
      <c r="I329" s="93"/>
      <c r="J329" s="94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</row>
    <row r="330" spans="1:22" x14ac:dyDescent="0.25">
      <c r="A330" s="101"/>
      <c r="B330" s="93"/>
      <c r="C330" s="93"/>
      <c r="D330" s="94"/>
      <c r="E330" s="93"/>
      <c r="F330" s="93"/>
      <c r="G330" s="94"/>
      <c r="H330" s="93"/>
      <c r="I330" s="93"/>
      <c r="J330" s="94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</row>
    <row r="331" spans="1:22" x14ac:dyDescent="0.25">
      <c r="A331" s="101"/>
      <c r="B331" s="93"/>
      <c r="C331" s="93"/>
      <c r="D331" s="94"/>
      <c r="E331" s="93"/>
      <c r="F331" s="93"/>
      <c r="G331" s="94"/>
      <c r="H331" s="93"/>
      <c r="I331" s="93"/>
      <c r="J331" s="94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</row>
    <row r="332" spans="1:22" x14ac:dyDescent="0.25">
      <c r="A332" s="101"/>
      <c r="B332" s="93"/>
      <c r="C332" s="93"/>
      <c r="D332" s="94"/>
      <c r="E332" s="93"/>
      <c r="F332" s="93"/>
      <c r="G332" s="94"/>
      <c r="H332" s="93"/>
      <c r="I332" s="93"/>
      <c r="J332" s="94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</row>
    <row r="333" spans="1:22" x14ac:dyDescent="0.25">
      <c r="A333" s="101"/>
      <c r="B333" s="93"/>
      <c r="C333" s="93"/>
      <c r="D333" s="94"/>
      <c r="E333" s="93"/>
      <c r="F333" s="93"/>
      <c r="G333" s="94"/>
      <c r="H333" s="93"/>
      <c r="I333" s="93"/>
      <c r="J333" s="94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</row>
    <row r="334" spans="1:22" x14ac:dyDescent="0.25">
      <c r="A334" s="101"/>
      <c r="B334" s="93"/>
      <c r="C334" s="93"/>
      <c r="D334" s="94"/>
      <c r="E334" s="93"/>
      <c r="F334" s="93"/>
      <c r="G334" s="94"/>
      <c r="H334" s="93"/>
      <c r="I334" s="93"/>
      <c r="J334" s="94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</row>
    <row r="335" spans="1:22" x14ac:dyDescent="0.25">
      <c r="A335" s="101"/>
      <c r="B335" s="93"/>
      <c r="C335" s="93"/>
      <c r="D335" s="94"/>
      <c r="E335" s="93"/>
      <c r="F335" s="93"/>
      <c r="G335" s="94"/>
      <c r="H335" s="93"/>
      <c r="I335" s="93"/>
      <c r="J335" s="94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</row>
    <row r="336" spans="1:22" x14ac:dyDescent="0.25">
      <c r="A336" s="101"/>
      <c r="B336" s="93"/>
      <c r="C336" s="93"/>
      <c r="D336" s="94"/>
      <c r="E336" s="93"/>
      <c r="F336" s="93"/>
      <c r="G336" s="94"/>
      <c r="H336" s="93"/>
      <c r="I336" s="93"/>
      <c r="J336" s="94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</row>
    <row r="337" spans="1:22" x14ac:dyDescent="0.25">
      <c r="A337" s="101"/>
      <c r="B337" s="93"/>
      <c r="C337" s="93"/>
      <c r="D337" s="94"/>
      <c r="E337" s="93"/>
      <c r="F337" s="93"/>
      <c r="G337" s="94"/>
      <c r="H337" s="93"/>
      <c r="I337" s="93"/>
      <c r="J337" s="94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</row>
    <row r="338" spans="1:22" x14ac:dyDescent="0.25">
      <c r="A338" s="101"/>
      <c r="B338" s="93"/>
      <c r="C338" s="93"/>
      <c r="D338" s="94"/>
      <c r="E338" s="93"/>
      <c r="F338" s="93"/>
      <c r="G338" s="94"/>
      <c r="H338" s="93"/>
      <c r="I338" s="93"/>
      <c r="J338" s="94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</row>
    <row r="339" spans="1:22" x14ac:dyDescent="0.25">
      <c r="A339" s="101"/>
      <c r="B339" s="93"/>
      <c r="C339" s="93"/>
      <c r="D339" s="94"/>
      <c r="E339" s="93"/>
      <c r="F339" s="93"/>
      <c r="G339" s="94"/>
      <c r="H339" s="93"/>
      <c r="I339" s="93"/>
      <c r="J339" s="94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</row>
    <row r="340" spans="1:22" x14ac:dyDescent="0.25">
      <c r="A340" s="101"/>
      <c r="B340" s="93"/>
      <c r="C340" s="93"/>
      <c r="D340" s="94"/>
      <c r="E340" s="93"/>
      <c r="F340" s="93"/>
      <c r="G340" s="94"/>
      <c r="H340" s="93"/>
      <c r="I340" s="93"/>
      <c r="J340" s="94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</row>
    <row r="341" spans="1:22" x14ac:dyDescent="0.25">
      <c r="A341" s="101"/>
      <c r="B341" s="93"/>
      <c r="C341" s="93"/>
      <c r="D341" s="94"/>
      <c r="E341" s="93"/>
      <c r="F341" s="93"/>
      <c r="G341" s="94"/>
      <c r="H341" s="93"/>
      <c r="I341" s="93"/>
      <c r="J341" s="94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</row>
    <row r="342" spans="1:22" x14ac:dyDescent="0.25">
      <c r="A342" s="101"/>
      <c r="B342" s="93"/>
      <c r="C342" s="93"/>
      <c r="D342" s="94"/>
      <c r="E342" s="93"/>
      <c r="F342" s="93"/>
      <c r="G342" s="94"/>
      <c r="H342" s="93"/>
      <c r="I342" s="93"/>
      <c r="J342" s="94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</row>
    <row r="343" spans="1:22" x14ac:dyDescent="0.25">
      <c r="A343" s="101"/>
      <c r="B343" s="93"/>
      <c r="C343" s="93"/>
      <c r="D343" s="94"/>
      <c r="E343" s="93"/>
      <c r="F343" s="93"/>
      <c r="G343" s="94"/>
      <c r="H343" s="93"/>
      <c r="I343" s="93"/>
      <c r="J343" s="94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</row>
    <row r="344" spans="1:22" x14ac:dyDescent="0.25">
      <c r="A344" s="101"/>
      <c r="B344" s="93"/>
      <c r="C344" s="93"/>
      <c r="D344" s="94"/>
      <c r="E344" s="93"/>
      <c r="F344" s="93"/>
      <c r="G344" s="94"/>
      <c r="H344" s="93"/>
      <c r="I344" s="93"/>
      <c r="J344" s="94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</row>
    <row r="345" spans="1:22" x14ac:dyDescent="0.25">
      <c r="A345" s="101"/>
      <c r="B345" s="93"/>
      <c r="C345" s="93"/>
      <c r="D345" s="94"/>
      <c r="E345" s="93"/>
      <c r="F345" s="93"/>
      <c r="G345" s="94"/>
      <c r="H345" s="93"/>
      <c r="I345" s="93"/>
      <c r="J345" s="94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</row>
    <row r="346" spans="1:22" x14ac:dyDescent="0.25">
      <c r="A346" s="101"/>
      <c r="B346" s="93"/>
      <c r="C346" s="93"/>
      <c r="D346" s="94"/>
      <c r="E346" s="93"/>
      <c r="F346" s="93"/>
      <c r="G346" s="94"/>
      <c r="H346" s="93"/>
      <c r="I346" s="93"/>
      <c r="J346" s="94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</row>
    <row r="347" spans="1:22" x14ac:dyDescent="0.25">
      <c r="A347" s="101"/>
      <c r="B347" s="93"/>
      <c r="C347" s="93"/>
      <c r="D347" s="94"/>
      <c r="E347" s="93"/>
      <c r="F347" s="93"/>
      <c r="G347" s="94"/>
      <c r="H347" s="93"/>
      <c r="I347" s="93"/>
      <c r="J347" s="94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</row>
    <row r="348" spans="1:22" x14ac:dyDescent="0.25">
      <c r="A348" s="101"/>
      <c r="B348" s="93"/>
      <c r="C348" s="93"/>
      <c r="D348" s="94"/>
      <c r="E348" s="93"/>
      <c r="F348" s="93"/>
      <c r="G348" s="94"/>
      <c r="H348" s="93"/>
      <c r="I348" s="93"/>
      <c r="J348" s="94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</row>
    <row r="349" spans="1:22" x14ac:dyDescent="0.25">
      <c r="A349" s="101"/>
      <c r="B349" s="93"/>
      <c r="C349" s="93"/>
      <c r="D349" s="94"/>
      <c r="E349" s="93"/>
      <c r="F349" s="93"/>
      <c r="G349" s="94"/>
      <c r="H349" s="93"/>
      <c r="I349" s="93"/>
      <c r="J349" s="94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</row>
    <row r="350" spans="1:22" x14ac:dyDescent="0.25">
      <c r="A350" s="101"/>
      <c r="B350" s="93"/>
      <c r="C350" s="93"/>
      <c r="D350" s="94"/>
      <c r="E350" s="93"/>
      <c r="F350" s="93"/>
      <c r="G350" s="94"/>
      <c r="H350" s="93"/>
      <c r="I350" s="93"/>
      <c r="J350" s="94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</row>
    <row r="351" spans="1:22" x14ac:dyDescent="0.25">
      <c r="A351" s="101"/>
      <c r="B351" s="93"/>
      <c r="C351" s="93"/>
      <c r="D351" s="94"/>
      <c r="E351" s="93"/>
      <c r="F351" s="93"/>
      <c r="G351" s="94"/>
      <c r="H351" s="93"/>
      <c r="I351" s="93"/>
      <c r="J351" s="94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</row>
    <row r="352" spans="1:22" x14ac:dyDescent="0.25">
      <c r="A352" s="101"/>
      <c r="B352" s="93"/>
      <c r="C352" s="93"/>
      <c r="D352" s="94"/>
      <c r="E352" s="93"/>
      <c r="F352" s="93"/>
      <c r="G352" s="94"/>
      <c r="H352" s="93"/>
      <c r="I352" s="93"/>
      <c r="J352" s="94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</row>
    <row r="353" spans="1:22" x14ac:dyDescent="0.25">
      <c r="A353" s="101"/>
      <c r="B353" s="93"/>
      <c r="C353" s="93"/>
      <c r="D353" s="94"/>
      <c r="E353" s="93"/>
      <c r="F353" s="93"/>
      <c r="G353" s="94"/>
      <c r="H353" s="93"/>
      <c r="I353" s="93"/>
      <c r="J353" s="94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</row>
    <row r="354" spans="1:22" x14ac:dyDescent="0.25">
      <c r="A354" s="101"/>
      <c r="B354" s="93"/>
      <c r="C354" s="93"/>
      <c r="D354" s="94"/>
      <c r="E354" s="93"/>
      <c r="F354" s="93"/>
      <c r="G354" s="94"/>
      <c r="H354" s="93"/>
      <c r="I354" s="93"/>
      <c r="J354" s="94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</row>
    <row r="355" spans="1:22" x14ac:dyDescent="0.25">
      <c r="A355" s="101"/>
      <c r="B355" s="93"/>
      <c r="C355" s="93"/>
      <c r="D355" s="94"/>
      <c r="E355" s="93"/>
      <c r="F355" s="93"/>
      <c r="G355" s="94"/>
      <c r="H355" s="93"/>
      <c r="I355" s="93"/>
      <c r="J355" s="94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</row>
    <row r="356" spans="1:22" x14ac:dyDescent="0.25">
      <c r="A356" s="101"/>
      <c r="B356" s="93"/>
      <c r="C356" s="93"/>
      <c r="D356" s="94"/>
      <c r="E356" s="93"/>
      <c r="F356" s="93"/>
      <c r="G356" s="94"/>
      <c r="H356" s="93"/>
      <c r="I356" s="93"/>
      <c r="J356" s="94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</row>
    <row r="357" spans="1:22" x14ac:dyDescent="0.25">
      <c r="A357" s="101"/>
      <c r="B357" s="93"/>
      <c r="C357" s="93"/>
      <c r="D357" s="94"/>
      <c r="E357" s="93"/>
      <c r="F357" s="93"/>
      <c r="G357" s="94"/>
      <c r="H357" s="93"/>
      <c r="I357" s="93"/>
      <c r="J357" s="94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</row>
    <row r="358" spans="1:22" x14ac:dyDescent="0.25">
      <c r="A358" s="101"/>
      <c r="B358" s="93"/>
      <c r="C358" s="93"/>
      <c r="D358" s="94"/>
      <c r="E358" s="93"/>
      <c r="F358" s="93"/>
      <c r="G358" s="94"/>
      <c r="H358" s="93"/>
      <c r="I358" s="93"/>
      <c r="J358" s="94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</row>
    <row r="359" spans="1:22" x14ac:dyDescent="0.25">
      <c r="A359" s="101"/>
      <c r="B359" s="93"/>
      <c r="C359" s="93"/>
      <c r="D359" s="94"/>
      <c r="E359" s="93"/>
      <c r="F359" s="93"/>
      <c r="G359" s="94"/>
      <c r="H359" s="93"/>
      <c r="I359" s="93"/>
      <c r="J359" s="94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</row>
    <row r="360" spans="1:22" x14ac:dyDescent="0.25">
      <c r="A360" s="101"/>
      <c r="B360" s="93"/>
      <c r="C360" s="93"/>
      <c r="D360" s="94"/>
      <c r="E360" s="93"/>
      <c r="F360" s="93"/>
      <c r="G360" s="94"/>
      <c r="H360" s="93"/>
      <c r="I360" s="93"/>
      <c r="J360" s="94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</row>
    <row r="361" spans="1:22" x14ac:dyDescent="0.25">
      <c r="A361" s="101"/>
      <c r="B361" s="93"/>
      <c r="C361" s="93"/>
      <c r="D361" s="94"/>
      <c r="E361" s="93"/>
      <c r="F361" s="93"/>
      <c r="G361" s="94"/>
      <c r="H361" s="93"/>
      <c r="I361" s="93"/>
      <c r="J361" s="94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</row>
    <row r="362" spans="1:22" x14ac:dyDescent="0.25">
      <c r="A362" s="101"/>
      <c r="B362" s="93"/>
      <c r="C362" s="93"/>
      <c r="D362" s="94"/>
      <c r="E362" s="93"/>
      <c r="F362" s="93"/>
      <c r="G362" s="94"/>
      <c r="H362" s="93"/>
      <c r="I362" s="93"/>
      <c r="J362" s="94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</row>
    <row r="363" spans="1:22" x14ac:dyDescent="0.25">
      <c r="A363" s="101"/>
      <c r="B363" s="93"/>
      <c r="C363" s="93"/>
      <c r="D363" s="94"/>
      <c r="E363" s="93"/>
      <c r="F363" s="93"/>
      <c r="G363" s="94"/>
      <c r="H363" s="93"/>
      <c r="I363" s="93"/>
      <c r="J363" s="94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</row>
    <row r="364" spans="1:22" x14ac:dyDescent="0.25">
      <c r="A364" s="101"/>
      <c r="B364" s="93"/>
      <c r="C364" s="93"/>
      <c r="D364" s="94"/>
      <c r="E364" s="93"/>
      <c r="F364" s="93"/>
      <c r="G364" s="94"/>
      <c r="H364" s="93"/>
      <c r="I364" s="93"/>
      <c r="J364" s="94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</row>
    <row r="365" spans="1:22" x14ac:dyDescent="0.25">
      <c r="A365" s="101"/>
      <c r="B365" s="93"/>
      <c r="C365" s="93"/>
      <c r="D365" s="94"/>
      <c r="E365" s="93"/>
      <c r="F365" s="93"/>
      <c r="G365" s="94"/>
      <c r="H365" s="93"/>
      <c r="I365" s="93"/>
      <c r="J365" s="94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</row>
    <row r="366" spans="1:22" x14ac:dyDescent="0.25">
      <c r="A366" s="101"/>
      <c r="B366" s="93"/>
      <c r="C366" s="93"/>
      <c r="D366" s="94"/>
      <c r="E366" s="93"/>
      <c r="F366" s="93"/>
      <c r="G366" s="94"/>
      <c r="H366" s="93"/>
      <c r="I366" s="93"/>
      <c r="J366" s="94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</row>
    <row r="367" spans="1:22" x14ac:dyDescent="0.25">
      <c r="A367" s="101"/>
      <c r="B367" s="93"/>
      <c r="C367" s="93"/>
      <c r="D367" s="94"/>
      <c r="E367" s="93"/>
      <c r="F367" s="93"/>
      <c r="G367" s="94"/>
      <c r="H367" s="93"/>
      <c r="I367" s="93"/>
      <c r="J367" s="94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</row>
    <row r="368" spans="1:22" x14ac:dyDescent="0.25">
      <c r="A368" s="101"/>
      <c r="B368" s="93"/>
      <c r="C368" s="93"/>
      <c r="D368" s="94"/>
      <c r="E368" s="93"/>
      <c r="F368" s="93"/>
      <c r="G368" s="94"/>
      <c r="H368" s="93"/>
      <c r="I368" s="93"/>
      <c r="J368" s="94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</row>
    <row r="369" spans="1:22" x14ac:dyDescent="0.25">
      <c r="A369" s="101"/>
      <c r="B369" s="93"/>
      <c r="C369" s="93"/>
      <c r="D369" s="94"/>
      <c r="E369" s="93"/>
      <c r="F369" s="93"/>
      <c r="G369" s="94"/>
      <c r="H369" s="93"/>
      <c r="I369" s="93"/>
      <c r="J369" s="94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</row>
    <row r="370" spans="1:22" x14ac:dyDescent="0.25">
      <c r="A370" s="101"/>
      <c r="B370" s="93"/>
      <c r="C370" s="93"/>
      <c r="D370" s="94"/>
      <c r="E370" s="93"/>
      <c r="F370" s="93"/>
      <c r="G370" s="94"/>
      <c r="H370" s="93"/>
      <c r="I370" s="93"/>
      <c r="J370" s="94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</row>
    <row r="371" spans="1:22" x14ac:dyDescent="0.25">
      <c r="A371" s="101"/>
      <c r="B371" s="93"/>
      <c r="C371" s="93"/>
      <c r="D371" s="94"/>
      <c r="E371" s="93"/>
      <c r="F371" s="93"/>
      <c r="G371" s="94"/>
      <c r="H371" s="93"/>
      <c r="I371" s="93"/>
      <c r="J371" s="94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</row>
    <row r="372" spans="1:22" x14ac:dyDescent="0.25">
      <c r="A372" s="101"/>
      <c r="B372" s="93"/>
      <c r="C372" s="93"/>
      <c r="D372" s="94"/>
      <c r="E372" s="93"/>
      <c r="F372" s="93"/>
      <c r="G372" s="94"/>
      <c r="H372" s="93"/>
      <c r="I372" s="93"/>
      <c r="J372" s="94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</row>
    <row r="373" spans="1:22" x14ac:dyDescent="0.25">
      <c r="A373" s="101"/>
      <c r="B373" s="93"/>
      <c r="C373" s="93"/>
      <c r="D373" s="94"/>
      <c r="E373" s="93"/>
      <c r="F373" s="93"/>
      <c r="G373" s="94"/>
      <c r="H373" s="93"/>
      <c r="I373" s="93"/>
      <c r="J373" s="94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</row>
    <row r="374" spans="1:22" x14ac:dyDescent="0.25">
      <c r="A374" s="101"/>
      <c r="B374" s="93"/>
      <c r="C374" s="93"/>
      <c r="D374" s="94"/>
      <c r="E374" s="93"/>
      <c r="F374" s="93"/>
      <c r="G374" s="94"/>
      <c r="H374" s="93"/>
      <c r="I374" s="93"/>
      <c r="J374" s="94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</row>
    <row r="375" spans="1:22" x14ac:dyDescent="0.25">
      <c r="A375" s="101"/>
      <c r="B375" s="93"/>
      <c r="C375" s="93"/>
      <c r="D375" s="94"/>
      <c r="E375" s="93"/>
      <c r="F375" s="93"/>
      <c r="G375" s="94"/>
      <c r="H375" s="93"/>
      <c r="I375" s="93"/>
      <c r="J375" s="94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</row>
    <row r="376" spans="1:22" x14ac:dyDescent="0.25">
      <c r="A376" s="101"/>
      <c r="B376" s="93"/>
      <c r="C376" s="93"/>
      <c r="D376" s="94"/>
      <c r="E376" s="93"/>
      <c r="F376" s="93"/>
      <c r="G376" s="94"/>
      <c r="H376" s="93"/>
      <c r="I376" s="93"/>
      <c r="J376" s="94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</row>
    <row r="377" spans="1:22" x14ac:dyDescent="0.25">
      <c r="A377" s="101"/>
      <c r="B377" s="93"/>
      <c r="C377" s="93"/>
      <c r="D377" s="94"/>
      <c r="E377" s="93"/>
      <c r="F377" s="93"/>
      <c r="G377" s="94"/>
      <c r="H377" s="93"/>
      <c r="I377" s="93"/>
      <c r="J377" s="94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</row>
    <row r="378" spans="1:22" x14ac:dyDescent="0.25">
      <c r="A378" s="101"/>
      <c r="B378" s="93"/>
      <c r="C378" s="93"/>
      <c r="D378" s="94"/>
      <c r="E378" s="93"/>
      <c r="F378" s="93"/>
      <c r="G378" s="94"/>
      <c r="H378" s="93"/>
      <c r="I378" s="93"/>
      <c r="J378" s="94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</row>
    <row r="379" spans="1:22" x14ac:dyDescent="0.25">
      <c r="A379" s="101"/>
      <c r="B379" s="93"/>
      <c r="C379" s="93"/>
      <c r="D379" s="94"/>
      <c r="E379" s="93"/>
      <c r="F379" s="93"/>
      <c r="G379" s="94"/>
      <c r="H379" s="93"/>
      <c r="I379" s="93"/>
      <c r="J379" s="94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</row>
    <row r="380" spans="1:22" x14ac:dyDescent="0.25">
      <c r="A380" s="101"/>
      <c r="B380" s="93"/>
      <c r="C380" s="93"/>
      <c r="D380" s="94"/>
      <c r="E380" s="93"/>
      <c r="F380" s="93"/>
      <c r="G380" s="94"/>
      <c r="H380" s="93"/>
      <c r="I380" s="93"/>
      <c r="J380" s="94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</row>
    <row r="381" spans="1:22" x14ac:dyDescent="0.25">
      <c r="A381" s="101"/>
      <c r="B381" s="93"/>
      <c r="C381" s="93"/>
      <c r="D381" s="94"/>
      <c r="E381" s="93"/>
      <c r="F381" s="93"/>
      <c r="G381" s="94"/>
      <c r="H381" s="93"/>
      <c r="I381" s="93"/>
      <c r="J381" s="94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</row>
    <row r="382" spans="1:22" x14ac:dyDescent="0.25">
      <c r="A382" s="101"/>
      <c r="B382" s="93"/>
      <c r="C382" s="93"/>
      <c r="D382" s="94"/>
      <c r="E382" s="93"/>
      <c r="F382" s="93"/>
      <c r="G382" s="94"/>
      <c r="H382" s="93"/>
      <c r="I382" s="93"/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</row>
    <row r="383" spans="1:22" x14ac:dyDescent="0.25">
      <c r="A383" s="101"/>
      <c r="B383" s="93"/>
      <c r="C383" s="93"/>
      <c r="D383" s="94"/>
      <c r="E383" s="93"/>
      <c r="F383" s="93"/>
      <c r="G383" s="94"/>
      <c r="H383" s="93"/>
      <c r="I383" s="93"/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</row>
    <row r="384" spans="1:22" x14ac:dyDescent="0.25">
      <c r="A384" s="101"/>
      <c r="B384" s="93"/>
      <c r="C384" s="93"/>
      <c r="D384" s="94"/>
      <c r="E384" s="93"/>
      <c r="F384" s="93"/>
      <c r="G384" s="94"/>
      <c r="H384" s="93"/>
      <c r="I384" s="93"/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</row>
    <row r="385" spans="1:22" x14ac:dyDescent="0.25">
      <c r="A385" s="101"/>
      <c r="B385" s="93"/>
      <c r="C385" s="93"/>
      <c r="D385" s="94"/>
      <c r="E385" s="93"/>
      <c r="F385" s="93"/>
      <c r="G385" s="94"/>
      <c r="H385" s="93"/>
      <c r="I385" s="93"/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</row>
    <row r="386" spans="1:22" x14ac:dyDescent="0.25">
      <c r="A386" s="101"/>
      <c r="B386" s="93"/>
      <c r="C386" s="93"/>
      <c r="D386" s="94"/>
      <c r="E386" s="93"/>
      <c r="F386" s="93"/>
      <c r="G386" s="94"/>
      <c r="H386" s="93"/>
      <c r="I386" s="93"/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</row>
    <row r="387" spans="1:22" x14ac:dyDescent="0.25">
      <c r="A387" s="101"/>
      <c r="B387" s="93"/>
      <c r="C387" s="93"/>
      <c r="D387" s="94"/>
      <c r="E387" s="93"/>
      <c r="F387" s="93"/>
      <c r="G387" s="94"/>
      <c r="H387" s="93"/>
      <c r="I387" s="93"/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</row>
    <row r="388" spans="1:22" x14ac:dyDescent="0.25">
      <c r="A388" s="101"/>
      <c r="B388" s="93"/>
      <c r="C388" s="93"/>
      <c r="D388" s="94"/>
      <c r="E388" s="93"/>
      <c r="F388" s="93"/>
      <c r="G388" s="94"/>
      <c r="H388" s="93"/>
      <c r="I388" s="93"/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</row>
    <row r="389" spans="1:22" x14ac:dyDescent="0.25">
      <c r="A389" s="101"/>
      <c r="B389" s="93"/>
      <c r="C389" s="93"/>
      <c r="D389" s="94"/>
      <c r="E389" s="93"/>
      <c r="F389" s="93"/>
      <c r="G389" s="94"/>
      <c r="H389" s="93"/>
      <c r="I389" s="93"/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</row>
    <row r="390" spans="1:22" x14ac:dyDescent="0.25">
      <c r="A390" s="101"/>
      <c r="B390" s="93"/>
      <c r="C390" s="93"/>
      <c r="D390" s="94"/>
      <c r="E390" s="93"/>
      <c r="F390" s="93"/>
      <c r="G390" s="94"/>
      <c r="H390" s="93"/>
      <c r="I390" s="93"/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</row>
    <row r="391" spans="1:22" x14ac:dyDescent="0.25">
      <c r="A391" s="101"/>
      <c r="B391" s="93"/>
      <c r="C391" s="93"/>
      <c r="D391" s="94"/>
      <c r="E391" s="93"/>
      <c r="F391" s="93"/>
      <c r="G391" s="94"/>
      <c r="H391" s="93"/>
      <c r="I391" s="93"/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</row>
    <row r="392" spans="1:22" x14ac:dyDescent="0.25">
      <c r="A392" s="101"/>
      <c r="B392" s="93"/>
      <c r="C392" s="93"/>
      <c r="D392" s="94"/>
      <c r="E392" s="93"/>
      <c r="F392" s="93"/>
      <c r="G392" s="94"/>
      <c r="H392" s="93"/>
      <c r="I392" s="93"/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</row>
    <row r="393" spans="1:22" x14ac:dyDescent="0.25">
      <c r="A393" s="101"/>
      <c r="B393" s="93"/>
      <c r="C393" s="93"/>
      <c r="D393" s="94"/>
      <c r="E393" s="93"/>
      <c r="F393" s="93"/>
      <c r="G393" s="94"/>
      <c r="H393" s="93"/>
      <c r="I393" s="93"/>
      <c r="J393" s="94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</row>
    <row r="394" spans="1:22" x14ac:dyDescent="0.25">
      <c r="A394" s="101"/>
      <c r="B394" s="93"/>
      <c r="C394" s="93"/>
      <c r="D394" s="94"/>
      <c r="E394" s="93"/>
      <c r="F394" s="93"/>
      <c r="G394" s="94"/>
      <c r="H394" s="93"/>
      <c r="I394" s="93"/>
      <c r="J394" s="94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</row>
    <row r="395" spans="1:22" x14ac:dyDescent="0.25">
      <c r="A395" s="101"/>
      <c r="B395" s="93"/>
      <c r="C395" s="93"/>
      <c r="D395" s="94"/>
      <c r="E395" s="93"/>
      <c r="F395" s="93"/>
      <c r="G395" s="94"/>
      <c r="H395" s="93"/>
      <c r="I395" s="93"/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</row>
    <row r="396" spans="1:22" x14ac:dyDescent="0.25">
      <c r="A396" s="101"/>
      <c r="B396" s="93"/>
      <c r="C396" s="93"/>
      <c r="D396" s="94"/>
      <c r="E396" s="93"/>
      <c r="F396" s="93"/>
      <c r="G396" s="94"/>
      <c r="H396" s="93"/>
      <c r="I396" s="93"/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</row>
    <row r="397" spans="1:22" x14ac:dyDescent="0.25">
      <c r="A397" s="101"/>
      <c r="B397" s="93"/>
      <c r="C397" s="93"/>
      <c r="D397" s="94"/>
      <c r="E397" s="93"/>
      <c r="F397" s="93"/>
      <c r="G397" s="94"/>
      <c r="H397" s="93"/>
      <c r="I397" s="93"/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</row>
    <row r="398" spans="1:22" x14ac:dyDescent="0.25">
      <c r="A398" s="101"/>
      <c r="B398" s="93"/>
      <c r="C398" s="93"/>
      <c r="D398" s="94"/>
      <c r="E398" s="93"/>
      <c r="F398" s="93"/>
      <c r="G398" s="94"/>
      <c r="H398" s="93"/>
      <c r="I398" s="93"/>
      <c r="J398" s="94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</row>
    <row r="399" spans="1:22" x14ac:dyDescent="0.25">
      <c r="A399" s="101"/>
      <c r="B399" s="93"/>
      <c r="C399" s="93"/>
      <c r="D399" s="94"/>
      <c r="E399" s="93"/>
      <c r="F399" s="93"/>
      <c r="G399" s="94"/>
      <c r="H399" s="93"/>
      <c r="I399" s="93"/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</row>
    <row r="400" spans="1:22" x14ac:dyDescent="0.25">
      <c r="A400" s="101"/>
      <c r="B400" s="93"/>
      <c r="C400" s="93"/>
      <c r="D400" s="94"/>
      <c r="E400" s="93"/>
      <c r="F400" s="93"/>
      <c r="G400" s="94"/>
      <c r="H400" s="93"/>
      <c r="I400" s="93"/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</row>
    <row r="401" spans="1:22" x14ac:dyDescent="0.25">
      <c r="A401" s="101"/>
      <c r="B401" s="93"/>
      <c r="C401" s="93"/>
      <c r="D401" s="94"/>
      <c r="E401" s="93"/>
      <c r="F401" s="93"/>
      <c r="G401" s="94"/>
      <c r="H401" s="93"/>
      <c r="I401" s="93"/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</row>
    <row r="402" spans="1:22" x14ac:dyDescent="0.25">
      <c r="A402" s="101"/>
      <c r="B402" s="93"/>
      <c r="C402" s="93"/>
      <c r="D402" s="94"/>
      <c r="E402" s="93"/>
      <c r="F402" s="93"/>
      <c r="G402" s="94"/>
      <c r="H402" s="93"/>
      <c r="I402" s="93"/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</row>
    <row r="403" spans="1:22" x14ac:dyDescent="0.25">
      <c r="A403" s="101"/>
      <c r="B403" s="93"/>
      <c r="C403" s="93"/>
      <c r="D403" s="94"/>
      <c r="E403" s="93"/>
      <c r="F403" s="93"/>
      <c r="G403" s="94"/>
      <c r="H403" s="93"/>
      <c r="I403" s="93"/>
      <c r="J403" s="94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</row>
    <row r="404" spans="1:22" x14ac:dyDescent="0.25">
      <c r="A404" s="101"/>
      <c r="B404" s="93"/>
      <c r="C404" s="93"/>
      <c r="D404" s="94"/>
      <c r="E404" s="93"/>
      <c r="F404" s="93"/>
      <c r="G404" s="94"/>
      <c r="H404" s="93"/>
      <c r="I404" s="93"/>
      <c r="J404" s="94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</row>
    <row r="405" spans="1:22" x14ac:dyDescent="0.25">
      <c r="A405" s="101"/>
      <c r="B405" s="93"/>
      <c r="C405" s="93"/>
      <c r="D405" s="94"/>
      <c r="E405" s="93"/>
      <c r="F405" s="93"/>
      <c r="G405" s="94"/>
      <c r="H405" s="93"/>
      <c r="I405" s="93"/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</row>
    <row r="406" spans="1:22" x14ac:dyDescent="0.25">
      <c r="A406" s="101"/>
      <c r="B406" s="93"/>
      <c r="C406" s="93"/>
      <c r="D406" s="94"/>
      <c r="E406" s="93"/>
      <c r="F406" s="93"/>
      <c r="G406" s="94"/>
      <c r="H406" s="93"/>
      <c r="I406" s="93"/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</row>
    <row r="407" spans="1:22" x14ac:dyDescent="0.25">
      <c r="A407" s="101"/>
      <c r="B407" s="93"/>
      <c r="C407" s="93"/>
      <c r="D407" s="94"/>
      <c r="E407" s="93"/>
      <c r="F407" s="93"/>
      <c r="G407" s="94"/>
      <c r="H407" s="93"/>
      <c r="I407" s="93"/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</row>
    <row r="408" spans="1:22" x14ac:dyDescent="0.25">
      <c r="A408" s="101"/>
      <c r="B408" s="93"/>
      <c r="C408" s="93"/>
      <c r="D408" s="94"/>
      <c r="E408" s="93"/>
      <c r="F408" s="93"/>
      <c r="G408" s="94"/>
      <c r="H408" s="93"/>
      <c r="I408" s="93"/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</row>
    <row r="409" spans="1:22" x14ac:dyDescent="0.25">
      <c r="A409" s="101"/>
      <c r="B409" s="93"/>
      <c r="C409" s="93"/>
      <c r="D409" s="94"/>
      <c r="E409" s="93"/>
      <c r="F409" s="93"/>
      <c r="G409" s="94"/>
      <c r="H409" s="93"/>
      <c r="I409" s="93"/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</row>
    <row r="410" spans="1:22" x14ac:dyDescent="0.25">
      <c r="A410" s="101"/>
      <c r="B410" s="93"/>
      <c r="C410" s="93"/>
      <c r="D410" s="94"/>
      <c r="E410" s="93"/>
      <c r="F410" s="93"/>
      <c r="G410" s="94"/>
      <c r="H410" s="93"/>
      <c r="I410" s="93"/>
      <c r="J410" s="94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</row>
    <row r="411" spans="1:22" x14ac:dyDescent="0.25">
      <c r="A411" s="101"/>
      <c r="B411" s="93"/>
      <c r="C411" s="93"/>
      <c r="D411" s="94"/>
      <c r="E411" s="93"/>
      <c r="F411" s="93"/>
      <c r="G411" s="94"/>
      <c r="H411" s="93"/>
      <c r="I411" s="93"/>
      <c r="J411" s="94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</row>
    <row r="412" spans="1:22" x14ac:dyDescent="0.25">
      <c r="A412" s="101"/>
      <c r="B412" s="93"/>
      <c r="C412" s="93"/>
      <c r="D412" s="94"/>
      <c r="E412" s="93"/>
      <c r="F412" s="93"/>
      <c r="G412" s="94"/>
      <c r="H412" s="93"/>
      <c r="I412" s="93"/>
      <c r="J412" s="94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</row>
    <row r="413" spans="1:22" x14ac:dyDescent="0.25">
      <c r="A413" s="101"/>
      <c r="B413" s="93"/>
      <c r="C413" s="93"/>
      <c r="D413" s="94"/>
      <c r="E413" s="93"/>
      <c r="F413" s="93"/>
      <c r="G413" s="94"/>
      <c r="H413" s="93"/>
      <c r="I413" s="93"/>
      <c r="J413" s="94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</row>
    <row r="414" spans="1:22" x14ac:dyDescent="0.25">
      <c r="A414" s="101"/>
      <c r="B414" s="93"/>
      <c r="C414" s="93"/>
      <c r="D414" s="94"/>
      <c r="E414" s="93"/>
      <c r="F414" s="93"/>
      <c r="G414" s="94"/>
      <c r="H414" s="93"/>
      <c r="I414" s="93"/>
      <c r="J414" s="94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</row>
    <row r="415" spans="1:22" x14ac:dyDescent="0.25">
      <c r="A415" s="101"/>
      <c r="B415" s="93"/>
      <c r="C415" s="93"/>
      <c r="D415" s="94"/>
      <c r="E415" s="93"/>
      <c r="F415" s="93"/>
      <c r="G415" s="94"/>
      <c r="H415" s="93"/>
      <c r="I415" s="93"/>
      <c r="J415" s="94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</row>
    <row r="416" spans="1:22" x14ac:dyDescent="0.25">
      <c r="A416" s="101"/>
      <c r="B416" s="93"/>
      <c r="C416" s="93"/>
      <c r="D416" s="94"/>
      <c r="E416" s="93"/>
      <c r="F416" s="93"/>
      <c r="G416" s="94"/>
      <c r="H416" s="93"/>
      <c r="I416" s="93"/>
      <c r="J416" s="94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</row>
    <row r="417" spans="1:22" x14ac:dyDescent="0.25">
      <c r="A417" s="101"/>
      <c r="B417" s="93"/>
      <c r="C417" s="93"/>
      <c r="D417" s="94"/>
      <c r="E417" s="93"/>
      <c r="F417" s="93"/>
      <c r="G417" s="94"/>
      <c r="H417" s="93"/>
      <c r="I417" s="93"/>
      <c r="J417" s="94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</row>
    <row r="418" spans="1:22" x14ac:dyDescent="0.25">
      <c r="A418" s="101"/>
      <c r="B418" s="93"/>
      <c r="C418" s="93"/>
      <c r="D418" s="94"/>
      <c r="E418" s="93"/>
      <c r="F418" s="93"/>
      <c r="G418" s="94"/>
      <c r="H418" s="93"/>
      <c r="I418" s="93"/>
      <c r="J418" s="94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</row>
    <row r="419" spans="1:22" x14ac:dyDescent="0.25">
      <c r="A419" s="101"/>
      <c r="B419" s="93"/>
      <c r="C419" s="93"/>
      <c r="D419" s="94"/>
      <c r="E419" s="93"/>
      <c r="F419" s="93"/>
      <c r="G419" s="94"/>
      <c r="H419" s="93"/>
      <c r="I419" s="93"/>
      <c r="J419" s="94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</row>
    <row r="420" spans="1:22" x14ac:dyDescent="0.25">
      <c r="A420" s="101"/>
      <c r="B420" s="93"/>
      <c r="C420" s="93"/>
      <c r="D420" s="94"/>
      <c r="E420" s="93"/>
      <c r="F420" s="93"/>
      <c r="G420" s="94"/>
      <c r="H420" s="93"/>
      <c r="I420" s="93"/>
      <c r="J420" s="94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</row>
    <row r="421" spans="1:22" x14ac:dyDescent="0.25">
      <c r="A421" s="101"/>
      <c r="B421" s="93"/>
      <c r="C421" s="93"/>
      <c r="D421" s="94"/>
      <c r="E421" s="93"/>
      <c r="F421" s="93"/>
      <c r="G421" s="94"/>
      <c r="H421" s="93"/>
      <c r="I421" s="93"/>
      <c r="J421" s="94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</row>
    <row r="422" spans="1:22" x14ac:dyDescent="0.25">
      <c r="A422" s="101"/>
      <c r="B422" s="93"/>
      <c r="C422" s="93"/>
      <c r="D422" s="94"/>
      <c r="E422" s="93"/>
      <c r="F422" s="93"/>
      <c r="G422" s="94"/>
      <c r="H422" s="93"/>
      <c r="I422" s="93"/>
      <c r="J422" s="94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</row>
    <row r="423" spans="1:22" x14ac:dyDescent="0.25">
      <c r="A423" s="101"/>
      <c r="B423" s="93"/>
      <c r="C423" s="93"/>
      <c r="D423" s="94"/>
      <c r="E423" s="93"/>
      <c r="F423" s="93"/>
      <c r="G423" s="94"/>
      <c r="H423" s="93"/>
      <c r="I423" s="93"/>
      <c r="J423" s="94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</row>
    <row r="424" spans="1:22" x14ac:dyDescent="0.25">
      <c r="A424" s="101"/>
      <c r="B424" s="93"/>
      <c r="C424" s="93"/>
      <c r="D424" s="94"/>
      <c r="E424" s="93"/>
      <c r="F424" s="93"/>
      <c r="G424" s="94"/>
      <c r="H424" s="93"/>
      <c r="I424" s="93"/>
      <c r="J424" s="94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</row>
    <row r="425" spans="1:22" x14ac:dyDescent="0.25">
      <c r="A425" s="101"/>
      <c r="B425" s="93"/>
      <c r="C425" s="93"/>
      <c r="D425" s="94"/>
      <c r="E425" s="93"/>
      <c r="F425" s="93"/>
      <c r="G425" s="94"/>
      <c r="H425" s="93"/>
      <c r="I425" s="93"/>
      <c r="J425" s="94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</row>
    <row r="426" spans="1:22" x14ac:dyDescent="0.25">
      <c r="A426" s="101"/>
      <c r="B426" s="93"/>
      <c r="C426" s="93"/>
      <c r="D426" s="94"/>
      <c r="E426" s="93"/>
      <c r="F426" s="93"/>
      <c r="G426" s="94"/>
      <c r="H426" s="93"/>
      <c r="I426" s="93"/>
      <c r="J426" s="94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</row>
    <row r="427" spans="1:22" x14ac:dyDescent="0.25">
      <c r="A427" s="101"/>
      <c r="B427" s="93"/>
      <c r="C427" s="93"/>
      <c r="D427" s="94"/>
      <c r="E427" s="93"/>
      <c r="F427" s="93"/>
      <c r="G427" s="94"/>
      <c r="H427" s="93"/>
      <c r="I427" s="93"/>
      <c r="J427" s="94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</row>
    <row r="428" spans="1:22" x14ac:dyDescent="0.25">
      <c r="A428" s="101"/>
      <c r="B428" s="93"/>
      <c r="C428" s="93"/>
      <c r="D428" s="94"/>
      <c r="E428" s="93"/>
      <c r="F428" s="93"/>
      <c r="G428" s="94"/>
      <c r="H428" s="93"/>
      <c r="I428" s="93"/>
      <c r="J428" s="94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</row>
    <row r="429" spans="1:22" x14ac:dyDescent="0.25">
      <c r="A429" s="101"/>
      <c r="B429" s="93"/>
      <c r="C429" s="93"/>
      <c r="D429" s="94"/>
      <c r="E429" s="93"/>
      <c r="F429" s="93"/>
      <c r="G429" s="94"/>
      <c r="H429" s="93"/>
      <c r="I429" s="93"/>
      <c r="J429" s="94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</row>
    <row r="430" spans="1:22" x14ac:dyDescent="0.25">
      <c r="A430" s="101"/>
      <c r="B430" s="93"/>
      <c r="C430" s="93"/>
      <c r="D430" s="94"/>
      <c r="E430" s="93"/>
      <c r="F430" s="93"/>
      <c r="G430" s="94"/>
      <c r="H430" s="93"/>
      <c r="I430" s="93"/>
      <c r="J430" s="94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</row>
    <row r="431" spans="1:22" x14ac:dyDescent="0.25">
      <c r="A431" s="101"/>
      <c r="B431" s="93"/>
      <c r="C431" s="93"/>
      <c r="D431" s="94"/>
      <c r="E431" s="93"/>
      <c r="F431" s="93"/>
      <c r="G431" s="94"/>
      <c r="H431" s="93"/>
      <c r="I431" s="93"/>
      <c r="J431" s="94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</row>
    <row r="432" spans="1:22" x14ac:dyDescent="0.25">
      <c r="A432" s="101"/>
      <c r="B432" s="93"/>
      <c r="C432" s="93"/>
      <c r="D432" s="94"/>
      <c r="E432" s="93"/>
      <c r="F432" s="93"/>
      <c r="G432" s="94"/>
      <c r="H432" s="93"/>
      <c r="I432" s="93"/>
      <c r="J432" s="94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</row>
    <row r="433" spans="1:22" x14ac:dyDescent="0.25">
      <c r="A433" s="101"/>
      <c r="B433" s="93"/>
      <c r="C433" s="93"/>
      <c r="D433" s="94"/>
      <c r="E433" s="93"/>
      <c r="F433" s="93"/>
      <c r="G433" s="94"/>
      <c r="H433" s="93"/>
      <c r="I433" s="93"/>
      <c r="J433" s="94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</row>
    <row r="434" spans="1:22" x14ac:dyDescent="0.25">
      <c r="A434" s="101"/>
      <c r="B434" s="93"/>
      <c r="C434" s="93"/>
      <c r="D434" s="94"/>
      <c r="E434" s="93"/>
      <c r="F434" s="93"/>
      <c r="G434" s="94"/>
      <c r="H434" s="93"/>
      <c r="I434" s="93"/>
      <c r="J434" s="94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</row>
    <row r="435" spans="1:22" x14ac:dyDescent="0.25">
      <c r="A435" s="101"/>
      <c r="B435" s="93"/>
      <c r="C435" s="93"/>
      <c r="D435" s="94"/>
      <c r="E435" s="93"/>
      <c r="F435" s="93"/>
      <c r="G435" s="94"/>
      <c r="H435" s="93"/>
      <c r="I435" s="93"/>
      <c r="J435" s="94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</row>
    <row r="436" spans="1:22" x14ac:dyDescent="0.25">
      <c r="A436" s="101"/>
      <c r="B436" s="93"/>
      <c r="C436" s="93"/>
      <c r="D436" s="94"/>
      <c r="E436" s="93"/>
      <c r="F436" s="93"/>
      <c r="G436" s="94"/>
      <c r="H436" s="93"/>
      <c r="I436" s="93"/>
      <c r="J436" s="94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</row>
    <row r="437" spans="1:22" x14ac:dyDescent="0.25">
      <c r="A437" s="101"/>
      <c r="B437" s="93"/>
      <c r="C437" s="93"/>
      <c r="D437" s="94"/>
      <c r="E437" s="93"/>
      <c r="F437" s="93"/>
      <c r="G437" s="94"/>
      <c r="H437" s="93"/>
      <c r="I437" s="93"/>
      <c r="J437" s="94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</row>
    <row r="438" spans="1:22" x14ac:dyDescent="0.25">
      <c r="A438" s="101"/>
      <c r="B438" s="93"/>
      <c r="C438" s="93"/>
      <c r="D438" s="94"/>
      <c r="E438" s="93"/>
      <c r="F438" s="93"/>
      <c r="G438" s="94"/>
      <c r="H438" s="93"/>
      <c r="I438" s="93"/>
      <c r="J438" s="94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</row>
    <row r="439" spans="1:22" x14ac:dyDescent="0.25">
      <c r="A439" s="101"/>
      <c r="B439" s="93"/>
      <c r="C439" s="93"/>
      <c r="D439" s="94"/>
      <c r="E439" s="93"/>
      <c r="F439" s="93"/>
      <c r="G439" s="94"/>
      <c r="H439" s="93"/>
      <c r="I439" s="93"/>
      <c r="J439" s="94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</row>
    <row r="440" spans="1:22" x14ac:dyDescent="0.25">
      <c r="A440" s="101"/>
      <c r="B440" s="93"/>
      <c r="C440" s="93"/>
      <c r="D440" s="94"/>
      <c r="E440" s="93"/>
      <c r="F440" s="93"/>
      <c r="G440" s="94"/>
      <c r="H440" s="93"/>
      <c r="I440" s="93"/>
      <c r="J440" s="94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</row>
    <row r="441" spans="1:22" x14ac:dyDescent="0.25">
      <c r="A441" s="101"/>
      <c r="B441" s="93"/>
      <c r="C441" s="93"/>
      <c r="D441" s="94"/>
      <c r="E441" s="93"/>
      <c r="F441" s="93"/>
      <c r="G441" s="94"/>
      <c r="H441" s="93"/>
      <c r="I441" s="93"/>
      <c r="J441" s="94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</row>
    <row r="442" spans="1:22" x14ac:dyDescent="0.25">
      <c r="A442" s="101"/>
      <c r="B442" s="93"/>
      <c r="C442" s="93"/>
      <c r="D442" s="94"/>
      <c r="E442" s="93"/>
      <c r="F442" s="93"/>
      <c r="G442" s="94"/>
      <c r="H442" s="93"/>
      <c r="I442" s="93"/>
      <c r="J442" s="94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</row>
    <row r="443" spans="1:22" x14ac:dyDescent="0.25">
      <c r="A443" s="101"/>
      <c r="B443" s="93"/>
      <c r="C443" s="93"/>
      <c r="D443" s="94"/>
      <c r="E443" s="93"/>
      <c r="F443" s="93"/>
      <c r="G443" s="94"/>
      <c r="H443" s="93"/>
      <c r="I443" s="93"/>
      <c r="J443" s="94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</row>
    <row r="444" spans="1:22" x14ac:dyDescent="0.25">
      <c r="A444" s="101"/>
      <c r="B444" s="93"/>
      <c r="C444" s="93"/>
      <c r="D444" s="94"/>
      <c r="E444" s="93"/>
      <c r="F444" s="93"/>
      <c r="G444" s="94"/>
      <c r="H444" s="93"/>
      <c r="I444" s="93"/>
      <c r="J444" s="94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</row>
    <row r="445" spans="1:22" x14ac:dyDescent="0.25">
      <c r="A445" s="101"/>
      <c r="B445" s="93"/>
      <c r="C445" s="93"/>
      <c r="D445" s="94"/>
      <c r="E445" s="93"/>
      <c r="F445" s="93"/>
      <c r="G445" s="94"/>
      <c r="H445" s="93"/>
      <c r="I445" s="93"/>
      <c r="J445" s="94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</row>
    <row r="446" spans="1:22" x14ac:dyDescent="0.25">
      <c r="A446" s="101"/>
      <c r="B446" s="93"/>
      <c r="C446" s="93"/>
      <c r="D446" s="94"/>
      <c r="E446" s="93"/>
      <c r="F446" s="93"/>
      <c r="G446" s="94"/>
      <c r="H446" s="93"/>
      <c r="I446" s="93"/>
      <c r="J446" s="94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</row>
    <row r="447" spans="1:22" x14ac:dyDescent="0.25">
      <c r="A447" s="101"/>
      <c r="B447" s="93"/>
      <c r="C447" s="93"/>
      <c r="D447" s="94"/>
      <c r="E447" s="93"/>
      <c r="F447" s="93"/>
      <c r="G447" s="94"/>
      <c r="H447" s="93"/>
      <c r="I447" s="93"/>
      <c r="J447" s="94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</row>
    <row r="448" spans="1:22" x14ac:dyDescent="0.25">
      <c r="A448" s="101"/>
      <c r="B448" s="93"/>
      <c r="C448" s="93"/>
      <c r="D448" s="94"/>
      <c r="E448" s="93"/>
      <c r="F448" s="93"/>
      <c r="G448" s="94"/>
      <c r="H448" s="93"/>
      <c r="I448" s="93"/>
      <c r="J448" s="94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</row>
    <row r="449" spans="1:22" x14ac:dyDescent="0.25">
      <c r="A449" s="101"/>
      <c r="B449" s="93"/>
      <c r="C449" s="93"/>
      <c r="D449" s="94"/>
      <c r="E449" s="93"/>
      <c r="F449" s="93"/>
      <c r="G449" s="94"/>
      <c r="H449" s="93"/>
      <c r="I449" s="93"/>
      <c r="J449" s="94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</row>
    <row r="450" spans="1:22" x14ac:dyDescent="0.25">
      <c r="A450" s="101"/>
      <c r="B450" s="93"/>
      <c r="C450" s="93"/>
      <c r="D450" s="94"/>
      <c r="E450" s="93"/>
      <c r="F450" s="93"/>
      <c r="G450" s="94"/>
      <c r="H450" s="93"/>
      <c r="I450" s="93"/>
      <c r="J450" s="94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</row>
    <row r="451" spans="1:22" x14ac:dyDescent="0.25">
      <c r="A451" s="101"/>
      <c r="B451" s="93"/>
      <c r="C451" s="93"/>
      <c r="D451" s="94"/>
      <c r="E451" s="93"/>
      <c r="F451" s="93"/>
      <c r="G451" s="94"/>
      <c r="H451" s="93"/>
      <c r="I451" s="93"/>
      <c r="J451" s="94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</row>
    <row r="452" spans="1:22" x14ac:dyDescent="0.25">
      <c r="A452" s="101"/>
      <c r="B452" s="93"/>
      <c r="C452" s="93"/>
      <c r="D452" s="94"/>
      <c r="E452" s="93"/>
      <c r="F452" s="93"/>
      <c r="G452" s="94"/>
      <c r="H452" s="93"/>
      <c r="I452" s="93"/>
      <c r="J452" s="94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</row>
    <row r="453" spans="1:22" x14ac:dyDescent="0.25">
      <c r="A453" s="101"/>
      <c r="B453" s="93"/>
      <c r="C453" s="93"/>
      <c r="D453" s="94"/>
      <c r="E453" s="93"/>
      <c r="F453" s="93"/>
      <c r="G453" s="94"/>
      <c r="H453" s="93"/>
      <c r="I453" s="93"/>
      <c r="J453" s="94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</row>
    <row r="454" spans="1:22" x14ac:dyDescent="0.25">
      <c r="A454" s="101"/>
      <c r="B454" s="93"/>
      <c r="C454" s="93"/>
      <c r="D454" s="94"/>
      <c r="E454" s="93"/>
      <c r="F454" s="93"/>
      <c r="G454" s="94"/>
      <c r="H454" s="93"/>
      <c r="I454" s="93"/>
      <c r="J454" s="94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</row>
    <row r="455" spans="1:22" x14ac:dyDescent="0.25">
      <c r="A455" s="101"/>
      <c r="B455" s="93"/>
      <c r="C455" s="93"/>
      <c r="D455" s="94"/>
      <c r="E455" s="93"/>
      <c r="F455" s="93"/>
      <c r="G455" s="94"/>
      <c r="H455" s="93"/>
      <c r="I455" s="93"/>
      <c r="J455" s="94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</row>
    <row r="456" spans="1:22" x14ac:dyDescent="0.25">
      <c r="A456" s="101"/>
      <c r="B456" s="93"/>
      <c r="C456" s="93"/>
      <c r="D456" s="94"/>
      <c r="E456" s="93"/>
      <c r="F456" s="93"/>
      <c r="G456" s="94"/>
      <c r="H456" s="93"/>
      <c r="I456" s="93"/>
      <c r="J456" s="94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</row>
    <row r="457" spans="1:22" x14ac:dyDescent="0.25">
      <c r="A457" s="101"/>
      <c r="B457" s="93"/>
      <c r="C457" s="93"/>
      <c r="D457" s="94"/>
      <c r="E457" s="93"/>
      <c r="F457" s="93"/>
      <c r="G457" s="94"/>
      <c r="H457" s="93"/>
      <c r="I457" s="93"/>
      <c r="J457" s="94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</row>
    <row r="458" spans="1:22" x14ac:dyDescent="0.25">
      <c r="A458" s="101"/>
      <c r="B458" s="93"/>
      <c r="C458" s="93"/>
      <c r="D458" s="94"/>
      <c r="E458" s="93"/>
      <c r="F458" s="93"/>
      <c r="G458" s="94"/>
      <c r="H458" s="93"/>
      <c r="I458" s="93"/>
      <c r="J458" s="94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</row>
    <row r="459" spans="1:22" x14ac:dyDescent="0.25">
      <c r="A459" s="101"/>
      <c r="B459" s="93"/>
      <c r="C459" s="93"/>
      <c r="D459" s="94"/>
      <c r="E459" s="93"/>
      <c r="F459" s="93"/>
      <c r="G459" s="94"/>
      <c r="H459" s="93"/>
      <c r="I459" s="93"/>
      <c r="J459" s="94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</row>
    <row r="460" spans="1:22" x14ac:dyDescent="0.25">
      <c r="A460" s="101"/>
      <c r="B460" s="93"/>
      <c r="C460" s="93"/>
      <c r="D460" s="94"/>
      <c r="E460" s="93"/>
      <c r="F460" s="93"/>
      <c r="G460" s="94"/>
      <c r="H460" s="93"/>
      <c r="I460" s="93"/>
      <c r="J460" s="94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</row>
    <row r="461" spans="1:22" x14ac:dyDescent="0.25">
      <c r="A461" s="101"/>
      <c r="B461" s="93"/>
      <c r="C461" s="93"/>
      <c r="D461" s="94"/>
      <c r="E461" s="93"/>
      <c r="F461" s="93"/>
      <c r="G461" s="94"/>
      <c r="H461" s="93"/>
      <c r="I461" s="93"/>
      <c r="J461" s="94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</row>
    <row r="462" spans="1:22" x14ac:dyDescent="0.25">
      <c r="A462" s="101"/>
      <c r="B462" s="93"/>
      <c r="C462" s="93"/>
      <c r="D462" s="94"/>
      <c r="E462" s="93"/>
      <c r="F462" s="93"/>
      <c r="G462" s="94"/>
      <c r="H462" s="93"/>
      <c r="I462" s="93"/>
      <c r="J462" s="94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</row>
    <row r="463" spans="1:22" x14ac:dyDescent="0.25">
      <c r="A463" s="101"/>
      <c r="B463" s="93"/>
      <c r="C463" s="93"/>
      <c r="D463" s="94"/>
      <c r="E463" s="93"/>
      <c r="F463" s="93"/>
      <c r="G463" s="94"/>
      <c r="H463" s="93"/>
      <c r="I463" s="93"/>
      <c r="J463" s="94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</row>
    <row r="464" spans="1:22" x14ac:dyDescent="0.25">
      <c r="A464" s="101"/>
      <c r="B464" s="93"/>
      <c r="C464" s="93"/>
      <c r="D464" s="94"/>
      <c r="E464" s="93"/>
      <c r="F464" s="93"/>
      <c r="G464" s="94"/>
      <c r="H464" s="93"/>
      <c r="I464" s="93"/>
      <c r="J464" s="94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</row>
    <row r="465" spans="1:22" x14ac:dyDescent="0.25">
      <c r="A465" s="101"/>
      <c r="B465" s="93"/>
      <c r="C465" s="93"/>
      <c r="D465" s="94"/>
      <c r="E465" s="93"/>
      <c r="F465" s="93"/>
      <c r="G465" s="94"/>
      <c r="H465" s="93"/>
      <c r="I465" s="93"/>
      <c r="J465" s="94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</row>
    <row r="466" spans="1:22" x14ac:dyDescent="0.25">
      <c r="A466" s="101"/>
      <c r="B466" s="93"/>
      <c r="C466" s="93"/>
      <c r="D466" s="94"/>
      <c r="E466" s="93"/>
      <c r="F466" s="93"/>
      <c r="G466" s="94"/>
      <c r="H466" s="93"/>
      <c r="I466" s="93"/>
      <c r="J466" s="94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</row>
    <row r="467" spans="1:22" x14ac:dyDescent="0.25">
      <c r="A467" s="101"/>
      <c r="B467" s="93"/>
      <c r="C467" s="93"/>
      <c r="D467" s="94"/>
      <c r="E467" s="93"/>
      <c r="F467" s="93"/>
      <c r="G467" s="94"/>
      <c r="H467" s="93"/>
      <c r="I467" s="93"/>
      <c r="J467" s="94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</row>
    <row r="468" spans="1:22" x14ac:dyDescent="0.25">
      <c r="A468" s="101"/>
      <c r="B468" s="93"/>
      <c r="C468" s="93"/>
      <c r="D468" s="94"/>
      <c r="E468" s="93"/>
      <c r="F468" s="93"/>
      <c r="G468" s="94"/>
      <c r="H468" s="93"/>
      <c r="I468" s="93"/>
      <c r="J468" s="94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</row>
    <row r="469" spans="1:22" x14ac:dyDescent="0.25">
      <c r="A469" s="101"/>
      <c r="B469" s="93"/>
      <c r="C469" s="93"/>
      <c r="D469" s="94"/>
      <c r="E469" s="93"/>
      <c r="F469" s="93"/>
      <c r="G469" s="94"/>
      <c r="H469" s="93"/>
      <c r="I469" s="93"/>
      <c r="J469" s="94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</row>
    <row r="470" spans="1:22" x14ac:dyDescent="0.25">
      <c r="A470" s="101"/>
      <c r="B470" s="93"/>
      <c r="C470" s="93"/>
      <c r="D470" s="94"/>
      <c r="E470" s="93"/>
      <c r="F470" s="93"/>
      <c r="G470" s="94"/>
      <c r="H470" s="93"/>
      <c r="I470" s="93"/>
      <c r="J470" s="94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</row>
    <row r="471" spans="1:22" x14ac:dyDescent="0.25">
      <c r="A471" s="101"/>
      <c r="B471" s="93"/>
      <c r="C471" s="93"/>
      <c r="D471" s="94"/>
      <c r="E471" s="93"/>
      <c r="F471" s="93"/>
      <c r="G471" s="94"/>
      <c r="H471" s="93"/>
      <c r="I471" s="93"/>
      <c r="J471" s="94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</row>
    <row r="472" spans="1:22" x14ac:dyDescent="0.25">
      <c r="A472" s="101"/>
      <c r="B472" s="93"/>
      <c r="C472" s="93"/>
      <c r="D472" s="94"/>
      <c r="E472" s="93"/>
      <c r="F472" s="93"/>
      <c r="G472" s="94"/>
      <c r="H472" s="93"/>
      <c r="I472" s="93"/>
      <c r="J472" s="94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</row>
    <row r="473" spans="1:22" x14ac:dyDescent="0.25">
      <c r="A473" s="101"/>
      <c r="B473" s="93"/>
      <c r="C473" s="93"/>
      <c r="D473" s="94"/>
      <c r="E473" s="93"/>
      <c r="F473" s="93"/>
      <c r="G473" s="94"/>
      <c r="H473" s="93"/>
      <c r="I473" s="93"/>
      <c r="J473" s="94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</row>
    <row r="474" spans="1:22" x14ac:dyDescent="0.25">
      <c r="A474" s="101"/>
      <c r="B474" s="93"/>
      <c r="C474" s="93"/>
      <c r="D474" s="94"/>
      <c r="E474" s="93"/>
      <c r="F474" s="93"/>
      <c r="G474" s="94"/>
      <c r="H474" s="93"/>
      <c r="I474" s="93"/>
      <c r="J474" s="94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</row>
    <row r="475" spans="1:22" x14ac:dyDescent="0.25">
      <c r="A475" s="101"/>
      <c r="B475" s="93"/>
      <c r="C475" s="93"/>
      <c r="D475" s="94"/>
      <c r="E475" s="93"/>
      <c r="F475" s="93"/>
      <c r="G475" s="94"/>
      <c r="H475" s="93"/>
      <c r="I475" s="93"/>
      <c r="J475" s="94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</row>
    <row r="476" spans="1:22" x14ac:dyDescent="0.25">
      <c r="A476" s="101"/>
      <c r="B476" s="93"/>
      <c r="C476" s="93"/>
      <c r="D476" s="94"/>
      <c r="E476" s="93"/>
      <c r="F476" s="93"/>
      <c r="G476" s="94"/>
      <c r="H476" s="93"/>
      <c r="I476" s="93"/>
      <c r="J476" s="94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</row>
    <row r="477" spans="1:22" x14ac:dyDescent="0.25">
      <c r="A477" s="101"/>
      <c r="B477" s="93"/>
      <c r="C477" s="93"/>
      <c r="D477" s="94"/>
      <c r="E477" s="93"/>
      <c r="F477" s="93"/>
      <c r="G477" s="94"/>
      <c r="H477" s="93"/>
      <c r="I477" s="93"/>
      <c r="J477" s="94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</row>
    <row r="478" spans="1:22" x14ac:dyDescent="0.25">
      <c r="A478" s="101"/>
      <c r="B478" s="93"/>
      <c r="C478" s="93"/>
      <c r="D478" s="94"/>
      <c r="E478" s="93"/>
      <c r="F478" s="93"/>
      <c r="G478" s="94"/>
      <c r="H478" s="93"/>
      <c r="I478" s="93"/>
      <c r="J478" s="94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</row>
    <row r="479" spans="1:22" x14ac:dyDescent="0.25">
      <c r="A479" s="101"/>
      <c r="B479" s="93"/>
      <c r="C479" s="93"/>
      <c r="D479" s="94"/>
      <c r="E479" s="93"/>
      <c r="F479" s="93"/>
      <c r="G479" s="94"/>
      <c r="H479" s="93"/>
      <c r="I479" s="93"/>
      <c r="J479" s="94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</row>
    <row r="480" spans="1:22" x14ac:dyDescent="0.25">
      <c r="A480" s="101"/>
      <c r="B480" s="93"/>
      <c r="C480" s="93"/>
      <c r="D480" s="94"/>
      <c r="E480" s="93"/>
      <c r="F480" s="93"/>
      <c r="G480" s="94"/>
      <c r="H480" s="93"/>
      <c r="I480" s="93"/>
      <c r="J480" s="94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</row>
    <row r="481" spans="1:22" x14ac:dyDescent="0.25">
      <c r="A481" s="101"/>
      <c r="B481" s="93"/>
      <c r="C481" s="93"/>
      <c r="D481" s="94"/>
      <c r="E481" s="93"/>
      <c r="F481" s="93"/>
      <c r="G481" s="94"/>
      <c r="H481" s="93"/>
      <c r="I481" s="93"/>
      <c r="J481" s="94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</row>
    <row r="482" spans="1:22" x14ac:dyDescent="0.25">
      <c r="A482" s="101"/>
      <c r="B482" s="93"/>
      <c r="C482" s="93"/>
      <c r="D482" s="94"/>
      <c r="E482" s="93"/>
      <c r="F482" s="93"/>
      <c r="G482" s="94"/>
      <c r="H482" s="93"/>
      <c r="I482" s="93"/>
      <c r="J482" s="94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</row>
    <row r="483" spans="1:22" x14ac:dyDescent="0.25">
      <c r="A483" s="101"/>
      <c r="B483" s="93"/>
      <c r="C483" s="93"/>
      <c r="D483" s="94"/>
      <c r="E483" s="93"/>
      <c r="F483" s="93"/>
      <c r="G483" s="94"/>
      <c r="H483" s="93"/>
      <c r="I483" s="93"/>
      <c r="J483" s="94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</row>
    <row r="484" spans="1:22" x14ac:dyDescent="0.25">
      <c r="A484" s="101"/>
      <c r="B484" s="93"/>
      <c r="C484" s="93"/>
      <c r="D484" s="94"/>
      <c r="E484" s="93"/>
      <c r="F484" s="93"/>
      <c r="G484" s="94"/>
      <c r="H484" s="93"/>
      <c r="I484" s="93"/>
      <c r="J484" s="94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</row>
    <row r="485" spans="1:22" x14ac:dyDescent="0.25">
      <c r="A485" s="101"/>
      <c r="B485" s="93"/>
      <c r="C485" s="93"/>
      <c r="D485" s="94"/>
      <c r="E485" s="93"/>
      <c r="F485" s="93"/>
      <c r="G485" s="94"/>
      <c r="H485" s="93"/>
      <c r="I485" s="93"/>
      <c r="J485" s="94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</row>
    <row r="486" spans="1:22" x14ac:dyDescent="0.25">
      <c r="A486" s="101"/>
      <c r="B486" s="93"/>
      <c r="C486" s="93"/>
      <c r="D486" s="94"/>
      <c r="E486" s="93"/>
      <c r="F486" s="93"/>
      <c r="G486" s="94"/>
      <c r="H486" s="93"/>
      <c r="I486" s="93"/>
      <c r="J486" s="94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</row>
    <row r="487" spans="1:22" x14ac:dyDescent="0.25">
      <c r="A487" s="101"/>
      <c r="B487" s="93"/>
      <c r="C487" s="93"/>
      <c r="D487" s="94"/>
      <c r="E487" s="93"/>
      <c r="F487" s="93"/>
      <c r="G487" s="94"/>
      <c r="H487" s="93"/>
      <c r="I487" s="93"/>
      <c r="J487" s="94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</row>
    <row r="488" spans="1:22" x14ac:dyDescent="0.25">
      <c r="A488" s="101"/>
      <c r="B488" s="93"/>
      <c r="C488" s="93"/>
      <c r="D488" s="94"/>
      <c r="E488" s="93"/>
      <c r="F488" s="93"/>
      <c r="G488" s="94"/>
      <c r="H488" s="93"/>
      <c r="I488" s="93"/>
      <c r="J488" s="94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</row>
    <row r="489" spans="1:22" x14ac:dyDescent="0.25">
      <c r="A489" s="101"/>
      <c r="B489" s="93"/>
      <c r="C489" s="93"/>
      <c r="D489" s="94"/>
      <c r="E489" s="93"/>
      <c r="F489" s="93"/>
      <c r="G489" s="94"/>
      <c r="H489" s="93"/>
      <c r="I489" s="93"/>
      <c r="J489" s="94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</row>
    <row r="490" spans="1:22" x14ac:dyDescent="0.25">
      <c r="A490" s="101"/>
      <c r="B490" s="93"/>
      <c r="C490" s="93"/>
      <c r="D490" s="94"/>
      <c r="E490" s="93"/>
      <c r="F490" s="93"/>
      <c r="G490" s="94"/>
      <c r="H490" s="93"/>
      <c r="I490" s="93"/>
      <c r="J490" s="94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</row>
    <row r="491" spans="1:22" x14ac:dyDescent="0.25">
      <c r="A491" s="101"/>
      <c r="B491" s="93"/>
      <c r="C491" s="93"/>
      <c r="D491" s="94"/>
      <c r="E491" s="93"/>
      <c r="F491" s="93"/>
      <c r="G491" s="94"/>
      <c r="H491" s="93"/>
      <c r="I491" s="93"/>
      <c r="J491" s="94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</row>
    <row r="492" spans="1:22" x14ac:dyDescent="0.25">
      <c r="A492" s="101"/>
      <c r="B492" s="93"/>
      <c r="C492" s="93"/>
      <c r="D492" s="94"/>
      <c r="E492" s="93"/>
      <c r="F492" s="93"/>
      <c r="G492" s="94"/>
      <c r="H492" s="93"/>
      <c r="I492" s="93"/>
      <c r="J492" s="94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</row>
    <row r="493" spans="1:22" x14ac:dyDescent="0.25">
      <c r="A493" s="101"/>
      <c r="B493" s="93"/>
      <c r="C493" s="93"/>
      <c r="D493" s="94"/>
      <c r="E493" s="93"/>
      <c r="F493" s="93"/>
      <c r="G493" s="94"/>
      <c r="H493" s="93"/>
      <c r="I493" s="93"/>
      <c r="J493" s="94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</row>
    <row r="494" spans="1:22" x14ac:dyDescent="0.25">
      <c r="A494" s="101"/>
      <c r="B494" s="93"/>
      <c r="C494" s="93"/>
      <c r="D494" s="94"/>
      <c r="E494" s="93"/>
      <c r="F494" s="93"/>
      <c r="G494" s="94"/>
      <c r="H494" s="93"/>
      <c r="I494" s="93"/>
      <c r="J494" s="94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</row>
    <row r="495" spans="1:22" x14ac:dyDescent="0.25">
      <c r="A495" s="101"/>
      <c r="B495" s="93"/>
      <c r="C495" s="93"/>
      <c r="D495" s="94"/>
      <c r="E495" s="93"/>
      <c r="F495" s="93"/>
      <c r="G495" s="94"/>
      <c r="H495" s="93"/>
      <c r="I495" s="93"/>
      <c r="J495" s="94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</row>
    <row r="496" spans="1:22" x14ac:dyDescent="0.25">
      <c r="A496" s="101"/>
      <c r="B496" s="93"/>
      <c r="C496" s="93"/>
      <c r="D496" s="94"/>
      <c r="E496" s="93"/>
      <c r="F496" s="93"/>
      <c r="G496" s="94"/>
      <c r="H496" s="93"/>
      <c r="I496" s="93"/>
      <c r="J496" s="94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</row>
    <row r="497" spans="1:22" x14ac:dyDescent="0.25">
      <c r="A497" s="101"/>
      <c r="B497" s="93"/>
      <c r="C497" s="93"/>
      <c r="D497" s="94"/>
      <c r="E497" s="93"/>
      <c r="F497" s="93"/>
      <c r="G497" s="94"/>
      <c r="H497" s="93"/>
      <c r="I497" s="93"/>
      <c r="J497" s="94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</row>
    <row r="498" spans="1:22" x14ac:dyDescent="0.25">
      <c r="A498" s="101"/>
      <c r="B498" s="93"/>
      <c r="C498" s="93"/>
      <c r="D498" s="94"/>
      <c r="E498" s="93"/>
      <c r="F498" s="93"/>
      <c r="G498" s="94"/>
      <c r="H498" s="93"/>
      <c r="I498" s="93"/>
      <c r="J498" s="94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</row>
    <row r="499" spans="1:22" x14ac:dyDescent="0.25">
      <c r="A499" s="101"/>
      <c r="B499" s="93"/>
      <c r="C499" s="93"/>
      <c r="D499" s="94"/>
      <c r="E499" s="93"/>
      <c r="F499" s="93"/>
      <c r="G499" s="94"/>
      <c r="H499" s="93"/>
      <c r="I499" s="93"/>
      <c r="J499" s="94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</row>
    <row r="500" spans="1:22" x14ac:dyDescent="0.25">
      <c r="A500" s="101"/>
      <c r="B500" s="93"/>
      <c r="C500" s="93"/>
      <c r="D500" s="94"/>
      <c r="E500" s="93"/>
      <c r="F500" s="93"/>
      <c r="G500" s="94"/>
      <c r="H500" s="93"/>
      <c r="I500" s="93"/>
      <c r="J500" s="94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</row>
    <row r="501" spans="1:22" x14ac:dyDescent="0.25">
      <c r="A501" s="101"/>
      <c r="B501" s="93"/>
      <c r="C501" s="93"/>
      <c r="D501" s="94"/>
      <c r="E501" s="93"/>
      <c r="F501" s="93"/>
      <c r="G501" s="94"/>
      <c r="H501" s="93"/>
      <c r="I501" s="93"/>
      <c r="J501" s="94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</row>
    <row r="502" spans="1:22" x14ac:dyDescent="0.25">
      <c r="A502" s="101"/>
      <c r="B502" s="93"/>
      <c r="C502" s="93"/>
      <c r="D502" s="94"/>
      <c r="E502" s="93"/>
      <c r="F502" s="93"/>
      <c r="G502" s="94"/>
      <c r="H502" s="93"/>
      <c r="I502" s="93"/>
      <c r="J502" s="94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</row>
    <row r="503" spans="1:22" x14ac:dyDescent="0.25">
      <c r="A503" s="101"/>
      <c r="B503" s="93"/>
      <c r="C503" s="93"/>
      <c r="D503" s="94"/>
      <c r="E503" s="93"/>
      <c r="F503" s="93"/>
      <c r="G503" s="94"/>
      <c r="H503" s="93"/>
      <c r="I503" s="93"/>
      <c r="J503" s="94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</row>
    <row r="504" spans="1:22" x14ac:dyDescent="0.25">
      <c r="A504" s="101"/>
      <c r="B504" s="93"/>
      <c r="C504" s="93"/>
      <c r="D504" s="94"/>
      <c r="E504" s="93"/>
      <c r="F504" s="93"/>
      <c r="G504" s="94"/>
      <c r="H504" s="93"/>
      <c r="I504" s="93"/>
      <c r="J504" s="94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</row>
    <row r="505" spans="1:22" x14ac:dyDescent="0.25">
      <c r="A505" s="101"/>
      <c r="B505" s="93"/>
      <c r="C505" s="93"/>
      <c r="D505" s="94"/>
      <c r="E505" s="93"/>
      <c r="F505" s="93"/>
      <c r="G505" s="94"/>
      <c r="H505" s="93"/>
      <c r="I505" s="93"/>
      <c r="J505" s="94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</row>
    <row r="506" spans="1:22" x14ac:dyDescent="0.25">
      <c r="A506" s="101"/>
      <c r="B506" s="93"/>
      <c r="C506" s="93"/>
      <c r="D506" s="94"/>
      <c r="E506" s="93"/>
      <c r="F506" s="93"/>
      <c r="G506" s="94"/>
      <c r="H506" s="93"/>
      <c r="I506" s="93"/>
      <c r="J506" s="94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</row>
    <row r="507" spans="1:22" x14ac:dyDescent="0.25">
      <c r="A507" s="101"/>
      <c r="B507" s="93"/>
      <c r="C507" s="93"/>
      <c r="D507" s="94"/>
      <c r="E507" s="93"/>
      <c r="F507" s="93"/>
      <c r="G507" s="94"/>
      <c r="H507" s="93"/>
      <c r="I507" s="93"/>
      <c r="J507" s="94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</row>
    <row r="508" spans="1:22" x14ac:dyDescent="0.25">
      <c r="A508" s="101"/>
      <c r="B508" s="93"/>
      <c r="C508" s="93"/>
      <c r="D508" s="94"/>
      <c r="E508" s="93"/>
      <c r="F508" s="93"/>
      <c r="G508" s="94"/>
      <c r="H508" s="93"/>
      <c r="I508" s="93"/>
      <c r="J508" s="94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</row>
    <row r="509" spans="1:22" x14ac:dyDescent="0.25">
      <c r="A509" s="101"/>
      <c r="B509" s="93"/>
      <c r="C509" s="93"/>
      <c r="D509" s="94"/>
      <c r="E509" s="93"/>
      <c r="F509" s="93"/>
      <c r="G509" s="94"/>
      <c r="H509" s="93"/>
      <c r="I509" s="93"/>
      <c r="J509" s="94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</row>
    <row r="510" spans="1:22" x14ac:dyDescent="0.25">
      <c r="A510" s="101"/>
      <c r="B510" s="93"/>
      <c r="C510" s="93"/>
      <c r="D510" s="94"/>
      <c r="E510" s="93"/>
      <c r="F510" s="93"/>
      <c r="G510" s="94"/>
      <c r="H510" s="93"/>
      <c r="I510" s="93"/>
      <c r="J510" s="94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</row>
    <row r="511" spans="1:22" x14ac:dyDescent="0.25">
      <c r="A511" s="101"/>
      <c r="B511" s="93"/>
      <c r="C511" s="93"/>
      <c r="D511" s="94"/>
      <c r="E511" s="93"/>
      <c r="F511" s="93"/>
      <c r="G511" s="94"/>
      <c r="H511" s="93"/>
      <c r="I511" s="93"/>
      <c r="J511" s="94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</row>
    <row r="512" spans="1:22" x14ac:dyDescent="0.25">
      <c r="A512" s="101"/>
      <c r="B512" s="93"/>
      <c r="C512" s="93"/>
      <c r="D512" s="94"/>
      <c r="E512" s="93"/>
      <c r="F512" s="93"/>
      <c r="G512" s="94"/>
      <c r="H512" s="93"/>
      <c r="I512" s="93"/>
      <c r="J512" s="94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</row>
    <row r="513" spans="1:22" x14ac:dyDescent="0.25">
      <c r="A513" s="101"/>
      <c r="B513" s="93"/>
      <c r="C513" s="93"/>
      <c r="D513" s="94"/>
      <c r="E513" s="93"/>
      <c r="F513" s="93"/>
      <c r="G513" s="94"/>
      <c r="H513" s="93"/>
      <c r="I513" s="93"/>
      <c r="J513" s="94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</row>
    <row r="514" spans="1:22" x14ac:dyDescent="0.25">
      <c r="A514" s="101"/>
      <c r="B514" s="93"/>
      <c r="C514" s="93"/>
      <c r="D514" s="94"/>
      <c r="E514" s="93"/>
      <c r="F514" s="93"/>
      <c r="G514" s="94"/>
      <c r="H514" s="93"/>
      <c r="I514" s="93"/>
      <c r="J514" s="94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</row>
    <row r="515" spans="1:22" x14ac:dyDescent="0.25">
      <c r="A515" s="101"/>
      <c r="B515" s="93"/>
      <c r="C515" s="93"/>
      <c r="D515" s="94"/>
      <c r="E515" s="93"/>
      <c r="F515" s="93"/>
      <c r="G515" s="94"/>
      <c r="H515" s="93"/>
      <c r="I515" s="93"/>
      <c r="J515" s="94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</row>
    <row r="516" spans="1:22" x14ac:dyDescent="0.25">
      <c r="A516" s="101"/>
      <c r="B516" s="93"/>
      <c r="C516" s="93"/>
      <c r="D516" s="94"/>
      <c r="E516" s="93"/>
      <c r="F516" s="93"/>
      <c r="G516" s="94"/>
      <c r="H516" s="93"/>
      <c r="I516" s="93"/>
      <c r="J516" s="94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</row>
    <row r="517" spans="1:22" x14ac:dyDescent="0.25">
      <c r="A517" s="101"/>
      <c r="B517" s="93"/>
      <c r="C517" s="93"/>
      <c r="D517" s="94"/>
      <c r="E517" s="93"/>
      <c r="F517" s="93"/>
      <c r="G517" s="94"/>
      <c r="H517" s="93"/>
      <c r="I517" s="93"/>
      <c r="J517" s="94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</row>
    <row r="518" spans="1:22" x14ac:dyDescent="0.25">
      <c r="A518" s="101"/>
      <c r="B518" s="93"/>
      <c r="C518" s="93"/>
      <c r="D518" s="94"/>
      <c r="E518" s="93"/>
      <c r="F518" s="93"/>
      <c r="G518" s="94"/>
      <c r="H518" s="93"/>
      <c r="I518" s="93"/>
      <c r="J518" s="94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</row>
    <row r="519" spans="1:22" x14ac:dyDescent="0.25">
      <c r="A519" s="101"/>
      <c r="B519" s="93"/>
      <c r="C519" s="93"/>
      <c r="D519" s="94"/>
      <c r="E519" s="93"/>
      <c r="F519" s="93"/>
      <c r="G519" s="94"/>
      <c r="H519" s="93"/>
      <c r="I519" s="93"/>
      <c r="J519" s="94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</row>
    <row r="520" spans="1:22" x14ac:dyDescent="0.25">
      <c r="A520" s="101"/>
      <c r="B520" s="93"/>
      <c r="C520" s="93"/>
      <c r="D520" s="94"/>
      <c r="E520" s="93"/>
      <c r="F520" s="93"/>
      <c r="G520" s="94"/>
      <c r="H520" s="93"/>
      <c r="I520" s="93"/>
      <c r="J520" s="94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</row>
    <row r="521" spans="1:22" x14ac:dyDescent="0.25">
      <c r="A521" s="101"/>
      <c r="B521" s="93"/>
      <c r="C521" s="93"/>
      <c r="D521" s="94"/>
      <c r="E521" s="93"/>
      <c r="F521" s="93"/>
      <c r="G521" s="94"/>
      <c r="H521" s="93"/>
      <c r="I521" s="93"/>
      <c r="J521" s="94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</row>
    <row r="522" spans="1:22" x14ac:dyDescent="0.25">
      <c r="A522" s="101"/>
      <c r="B522" s="93"/>
      <c r="C522" s="93"/>
      <c r="D522" s="94"/>
      <c r="E522" s="93"/>
      <c r="F522" s="93"/>
      <c r="G522" s="94"/>
      <c r="H522" s="93"/>
      <c r="I522" s="93"/>
      <c r="J522" s="94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</row>
    <row r="523" spans="1:22" x14ac:dyDescent="0.25">
      <c r="A523" s="101"/>
      <c r="B523" s="93"/>
      <c r="C523" s="93"/>
      <c r="D523" s="94"/>
      <c r="E523" s="93"/>
      <c r="F523" s="93"/>
      <c r="G523" s="94"/>
      <c r="H523" s="93"/>
      <c r="I523" s="93"/>
      <c r="J523" s="94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</row>
    <row r="524" spans="1:22" x14ac:dyDescent="0.25">
      <c r="A524" s="101"/>
      <c r="B524" s="93"/>
      <c r="C524" s="93"/>
      <c r="D524" s="94"/>
      <c r="E524" s="93"/>
      <c r="F524" s="93"/>
      <c r="G524" s="94"/>
      <c r="H524" s="93"/>
      <c r="I524" s="93"/>
      <c r="J524" s="94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</row>
    <row r="525" spans="1:22" x14ac:dyDescent="0.25">
      <c r="A525" s="101"/>
      <c r="B525" s="93"/>
      <c r="C525" s="93"/>
      <c r="D525" s="94"/>
      <c r="E525" s="93"/>
      <c r="F525" s="93"/>
      <c r="G525" s="94"/>
      <c r="H525" s="93"/>
      <c r="I525" s="93"/>
      <c r="J525" s="94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</row>
    <row r="526" spans="1:22" x14ac:dyDescent="0.25">
      <c r="A526" s="101"/>
      <c r="B526" s="93"/>
      <c r="C526" s="93"/>
      <c r="D526" s="94"/>
      <c r="E526" s="93"/>
      <c r="F526" s="93"/>
      <c r="G526" s="94"/>
      <c r="H526" s="93"/>
      <c r="I526" s="93"/>
      <c r="J526" s="94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</row>
    <row r="527" spans="1:22" x14ac:dyDescent="0.25">
      <c r="A527" s="101"/>
      <c r="B527" s="93"/>
      <c r="C527" s="93"/>
      <c r="D527" s="94"/>
      <c r="E527" s="93"/>
      <c r="F527" s="93"/>
      <c r="G527" s="94"/>
      <c r="H527" s="93"/>
      <c r="I527" s="93"/>
      <c r="J527" s="94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</row>
    <row r="528" spans="1:22" x14ac:dyDescent="0.25">
      <c r="A528" s="101"/>
      <c r="B528" s="93"/>
      <c r="C528" s="93"/>
      <c r="D528" s="94"/>
      <c r="E528" s="93"/>
      <c r="F528" s="93"/>
      <c r="G528" s="94"/>
      <c r="H528" s="93"/>
      <c r="I528" s="93"/>
      <c r="J528" s="94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</row>
    <row r="529" spans="1:22" x14ac:dyDescent="0.25">
      <c r="A529" s="101"/>
      <c r="B529" s="93"/>
      <c r="C529" s="93"/>
      <c r="D529" s="94"/>
      <c r="E529" s="93"/>
      <c r="F529" s="93"/>
      <c r="G529" s="94"/>
      <c r="H529" s="93"/>
      <c r="I529" s="93"/>
      <c r="J529" s="94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</row>
    <row r="530" spans="1:22" x14ac:dyDescent="0.25">
      <c r="A530" s="101"/>
      <c r="B530" s="93"/>
      <c r="C530" s="93"/>
      <c r="D530" s="94"/>
      <c r="E530" s="93"/>
      <c r="F530" s="93"/>
      <c r="G530" s="94"/>
      <c r="H530" s="93"/>
      <c r="I530" s="93"/>
      <c r="J530" s="94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</row>
    <row r="531" spans="1:22" x14ac:dyDescent="0.25">
      <c r="A531" s="101"/>
      <c r="B531" s="93"/>
      <c r="C531" s="93"/>
      <c r="D531" s="94"/>
      <c r="E531" s="93"/>
      <c r="F531" s="93"/>
      <c r="G531" s="94"/>
      <c r="H531" s="93"/>
      <c r="I531" s="93"/>
      <c r="J531" s="94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</row>
    <row r="532" spans="1:22" x14ac:dyDescent="0.25">
      <c r="A532" s="101"/>
      <c r="B532" s="93"/>
      <c r="C532" s="93"/>
      <c r="D532" s="94"/>
      <c r="E532" s="93"/>
      <c r="F532" s="93"/>
      <c r="G532" s="94"/>
      <c r="H532" s="93"/>
      <c r="I532" s="93"/>
      <c r="J532" s="94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</row>
    <row r="533" spans="1:22" x14ac:dyDescent="0.25">
      <c r="A533" s="101"/>
      <c r="B533" s="93"/>
      <c r="C533" s="93"/>
      <c r="D533" s="94"/>
      <c r="E533" s="93"/>
      <c r="F533" s="93"/>
      <c r="G533" s="94"/>
      <c r="H533" s="93"/>
      <c r="I533" s="93"/>
      <c r="J533" s="94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</row>
    <row r="534" spans="1:22" x14ac:dyDescent="0.25">
      <c r="A534" s="101"/>
      <c r="B534" s="93"/>
      <c r="C534" s="93"/>
      <c r="D534" s="94"/>
      <c r="E534" s="93"/>
      <c r="F534" s="93"/>
      <c r="G534" s="94"/>
      <c r="H534" s="93"/>
      <c r="I534" s="93"/>
      <c r="J534" s="94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</row>
    <row r="535" spans="1:22" x14ac:dyDescent="0.25">
      <c r="A535" s="101"/>
      <c r="B535" s="93"/>
      <c r="C535" s="93"/>
      <c r="D535" s="94"/>
      <c r="E535" s="93"/>
      <c r="F535" s="93"/>
      <c r="G535" s="94"/>
      <c r="H535" s="93"/>
      <c r="I535" s="93"/>
      <c r="J535" s="94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</row>
    <row r="536" spans="1:22" x14ac:dyDescent="0.25">
      <c r="A536" s="101"/>
      <c r="B536" s="93"/>
      <c r="C536" s="93"/>
      <c r="D536" s="94"/>
      <c r="E536" s="93"/>
      <c r="F536" s="93"/>
      <c r="G536" s="94"/>
      <c r="H536" s="93"/>
      <c r="I536" s="93"/>
      <c r="J536" s="94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</row>
    <row r="537" spans="1:22" x14ac:dyDescent="0.25">
      <c r="A537" s="101"/>
      <c r="B537" s="93"/>
      <c r="C537" s="93"/>
      <c r="D537" s="94"/>
      <c r="E537" s="93"/>
      <c r="F537" s="93"/>
      <c r="G537" s="94"/>
      <c r="H537" s="93"/>
      <c r="I537" s="93"/>
      <c r="J537" s="94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</row>
    <row r="538" spans="1:22" x14ac:dyDescent="0.25">
      <c r="A538" s="101"/>
      <c r="B538" s="93"/>
      <c r="C538" s="93"/>
      <c r="D538" s="94"/>
      <c r="E538" s="93"/>
      <c r="F538" s="93"/>
      <c r="G538" s="94"/>
      <c r="H538" s="93"/>
      <c r="I538" s="93"/>
      <c r="J538" s="94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</row>
    <row r="539" spans="1:22" x14ac:dyDescent="0.25">
      <c r="A539" s="101"/>
      <c r="B539" s="93"/>
      <c r="C539" s="93"/>
      <c r="D539" s="94"/>
      <c r="E539" s="93"/>
      <c r="F539" s="93"/>
      <c r="G539" s="94"/>
      <c r="H539" s="93"/>
      <c r="I539" s="93"/>
      <c r="J539" s="94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</row>
    <row r="540" spans="1:22" x14ac:dyDescent="0.25">
      <c r="A540" s="101"/>
      <c r="B540" s="93"/>
      <c r="C540" s="93"/>
      <c r="D540" s="94"/>
      <c r="E540" s="93"/>
      <c r="F540" s="93"/>
      <c r="G540" s="94"/>
      <c r="H540" s="93"/>
      <c r="I540" s="93"/>
      <c r="J540" s="94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</row>
    <row r="541" spans="1:22" x14ac:dyDescent="0.25">
      <c r="A541" s="101"/>
      <c r="B541" s="93"/>
      <c r="C541" s="93"/>
      <c r="D541" s="94"/>
      <c r="E541" s="93"/>
      <c r="F541" s="93"/>
      <c r="G541" s="94"/>
      <c r="H541" s="93"/>
      <c r="I541" s="93"/>
      <c r="J541" s="94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</row>
    <row r="542" spans="1:22" x14ac:dyDescent="0.25">
      <c r="A542" s="101"/>
      <c r="B542" s="93"/>
      <c r="C542" s="93"/>
      <c r="D542" s="94"/>
      <c r="E542" s="93"/>
      <c r="F542" s="93"/>
      <c r="G542" s="94"/>
      <c r="H542" s="93"/>
      <c r="I542" s="93"/>
      <c r="J542" s="94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</row>
    <row r="543" spans="1:22" x14ac:dyDescent="0.25">
      <c r="A543" s="101"/>
      <c r="B543" s="93"/>
      <c r="C543" s="93"/>
      <c r="D543" s="94"/>
      <c r="E543" s="93"/>
      <c r="F543" s="93"/>
      <c r="G543" s="94"/>
      <c r="H543" s="93"/>
      <c r="I543" s="93"/>
      <c r="J543" s="94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</row>
    <row r="544" spans="1:22" x14ac:dyDescent="0.25">
      <c r="A544" s="101"/>
      <c r="B544" s="93"/>
      <c r="C544" s="93"/>
      <c r="D544" s="94"/>
      <c r="E544" s="93"/>
      <c r="F544" s="93"/>
      <c r="G544" s="94"/>
      <c r="H544" s="93"/>
      <c r="I544" s="93"/>
      <c r="J544" s="94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</row>
    <row r="545" spans="1:22" x14ac:dyDescent="0.25">
      <c r="A545" s="101"/>
      <c r="B545" s="93"/>
      <c r="C545" s="93"/>
      <c r="D545" s="94"/>
      <c r="E545" s="93"/>
      <c r="F545" s="93"/>
      <c r="G545" s="94"/>
      <c r="H545" s="93"/>
      <c r="I545" s="93"/>
      <c r="J545" s="94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</row>
    <row r="546" spans="1:22" x14ac:dyDescent="0.25">
      <c r="A546" s="101"/>
      <c r="B546" s="93"/>
      <c r="C546" s="93"/>
      <c r="D546" s="94"/>
      <c r="E546" s="93"/>
      <c r="F546" s="93"/>
      <c r="G546" s="94"/>
      <c r="H546" s="93"/>
      <c r="I546" s="93"/>
      <c r="J546" s="94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</row>
    <row r="547" spans="1:22" x14ac:dyDescent="0.25">
      <c r="A547" s="101"/>
      <c r="B547" s="93"/>
      <c r="C547" s="93"/>
      <c r="D547" s="94"/>
      <c r="E547" s="93"/>
      <c r="F547" s="93"/>
      <c r="G547" s="94"/>
      <c r="H547" s="93"/>
      <c r="I547" s="93"/>
      <c r="J547" s="94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</row>
    <row r="548" spans="1:22" x14ac:dyDescent="0.25">
      <c r="A548" s="101"/>
      <c r="B548" s="93"/>
      <c r="C548" s="93"/>
      <c r="D548" s="94"/>
      <c r="E548" s="93"/>
      <c r="F548" s="93"/>
      <c r="G548" s="94"/>
      <c r="H548" s="93"/>
      <c r="I548" s="93"/>
      <c r="J548" s="94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</row>
    <row r="549" spans="1:22" x14ac:dyDescent="0.25">
      <c r="A549" s="101"/>
      <c r="B549" s="93"/>
      <c r="C549" s="93"/>
      <c r="D549" s="94"/>
      <c r="E549" s="93"/>
      <c r="F549" s="93"/>
      <c r="G549" s="94"/>
      <c r="H549" s="93"/>
      <c r="I549" s="93"/>
      <c r="J549" s="94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</row>
    <row r="550" spans="1:22" x14ac:dyDescent="0.25">
      <c r="A550" s="101"/>
      <c r="B550" s="93"/>
      <c r="C550" s="93"/>
      <c r="D550" s="94"/>
      <c r="E550" s="93"/>
      <c r="F550" s="93"/>
      <c r="G550" s="94"/>
      <c r="H550" s="93"/>
      <c r="I550" s="93"/>
      <c r="J550" s="94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</row>
    <row r="551" spans="1:22" x14ac:dyDescent="0.25">
      <c r="A551" s="101"/>
      <c r="B551" s="93"/>
      <c r="C551" s="93"/>
      <c r="D551" s="94"/>
      <c r="E551" s="93"/>
      <c r="F551" s="93"/>
      <c r="G551" s="94"/>
      <c r="H551" s="93"/>
      <c r="I551" s="93"/>
      <c r="J551" s="94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</row>
    <row r="552" spans="1:22" x14ac:dyDescent="0.25">
      <c r="A552" s="101"/>
      <c r="B552" s="93"/>
      <c r="C552" s="93"/>
      <c r="D552" s="94"/>
      <c r="E552" s="93"/>
      <c r="F552" s="93"/>
      <c r="G552" s="94"/>
      <c r="H552" s="93"/>
      <c r="I552" s="93"/>
      <c r="J552" s="94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</row>
    <row r="553" spans="1:22" x14ac:dyDescent="0.25">
      <c r="A553" s="101"/>
      <c r="B553" s="93"/>
      <c r="C553" s="93"/>
      <c r="D553" s="94"/>
      <c r="E553" s="93"/>
      <c r="F553" s="93"/>
      <c r="G553" s="94"/>
      <c r="H553" s="93"/>
      <c r="I553" s="93"/>
      <c r="J553" s="94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</row>
    <row r="554" spans="1:22" x14ac:dyDescent="0.25">
      <c r="A554" s="101"/>
      <c r="B554" s="93"/>
      <c r="C554" s="93"/>
      <c r="D554" s="94"/>
      <c r="E554" s="93"/>
      <c r="F554" s="93"/>
      <c r="G554" s="94"/>
      <c r="H554" s="93"/>
      <c r="I554" s="93"/>
      <c r="J554" s="94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</row>
    <row r="555" spans="1:22" x14ac:dyDescent="0.25">
      <c r="A555" s="101"/>
      <c r="B555" s="93"/>
      <c r="C555" s="93"/>
      <c r="D555" s="94"/>
      <c r="E555" s="93"/>
      <c r="F555" s="93"/>
      <c r="G555" s="94"/>
      <c r="H555" s="93"/>
      <c r="I555" s="93"/>
      <c r="J555" s="94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</row>
    <row r="556" spans="1:22" x14ac:dyDescent="0.25">
      <c r="A556" s="101"/>
      <c r="B556" s="93"/>
      <c r="C556" s="93"/>
      <c r="D556" s="94"/>
      <c r="E556" s="93"/>
      <c r="F556" s="93"/>
      <c r="G556" s="94"/>
      <c r="H556" s="93"/>
      <c r="I556" s="93"/>
      <c r="J556" s="94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</row>
    <row r="557" spans="1:22" x14ac:dyDescent="0.25">
      <c r="A557" s="101"/>
      <c r="B557" s="93"/>
      <c r="C557" s="93"/>
      <c r="D557" s="94"/>
      <c r="E557" s="93"/>
      <c r="F557" s="93"/>
      <c r="G557" s="94"/>
      <c r="H557" s="93"/>
      <c r="I557" s="93"/>
      <c r="J557" s="94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</row>
    <row r="558" spans="1:22" x14ac:dyDescent="0.25">
      <c r="A558" s="101"/>
      <c r="B558" s="93"/>
      <c r="C558" s="93"/>
      <c r="D558" s="94"/>
      <c r="E558" s="93"/>
      <c r="F558" s="93"/>
      <c r="G558" s="94"/>
      <c r="H558" s="93"/>
      <c r="I558" s="93"/>
      <c r="J558" s="94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</row>
    <row r="559" spans="1:22" x14ac:dyDescent="0.25">
      <c r="A559" s="101"/>
      <c r="B559" s="93"/>
      <c r="C559" s="93"/>
      <c r="D559" s="94"/>
      <c r="E559" s="93"/>
      <c r="F559" s="93"/>
      <c r="G559" s="94"/>
      <c r="H559" s="93"/>
      <c r="I559" s="93"/>
      <c r="J559" s="94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</row>
    <row r="560" spans="1:22" x14ac:dyDescent="0.25">
      <c r="A560" s="101"/>
      <c r="B560" s="93"/>
      <c r="C560" s="93"/>
      <c r="D560" s="94"/>
      <c r="E560" s="93"/>
      <c r="F560" s="93"/>
      <c r="G560" s="94"/>
      <c r="H560" s="93"/>
      <c r="I560" s="93"/>
      <c r="J560" s="94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</row>
    <row r="561" spans="1:22" x14ac:dyDescent="0.25">
      <c r="A561" s="101"/>
      <c r="B561" s="93"/>
      <c r="C561" s="93"/>
      <c r="D561" s="94"/>
      <c r="E561" s="93"/>
      <c r="F561" s="93"/>
      <c r="G561" s="94"/>
      <c r="H561" s="93"/>
      <c r="I561" s="93"/>
      <c r="J561" s="94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</row>
    <row r="562" spans="1:22" x14ac:dyDescent="0.25">
      <c r="A562" s="101"/>
      <c r="B562" s="93"/>
      <c r="C562" s="93"/>
      <c r="D562" s="94"/>
      <c r="E562" s="93"/>
      <c r="F562" s="93"/>
      <c r="G562" s="94"/>
      <c r="H562" s="93"/>
      <c r="I562" s="93"/>
      <c r="J562" s="94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</row>
    <row r="563" spans="1:22" x14ac:dyDescent="0.25">
      <c r="A563" s="101"/>
      <c r="B563" s="93"/>
      <c r="C563" s="93"/>
      <c r="D563" s="94"/>
      <c r="E563" s="93"/>
      <c r="F563" s="93"/>
      <c r="G563" s="94"/>
      <c r="H563" s="93"/>
      <c r="I563" s="93"/>
      <c r="J563" s="94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</row>
    <row r="564" spans="1:22" x14ac:dyDescent="0.25">
      <c r="A564" s="101"/>
      <c r="B564" s="93"/>
      <c r="C564" s="93"/>
      <c r="D564" s="94"/>
      <c r="E564" s="93"/>
      <c r="F564" s="93"/>
      <c r="G564" s="94"/>
      <c r="H564" s="93"/>
      <c r="I564" s="93"/>
      <c r="J564" s="94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</row>
    <row r="565" spans="1:22" x14ac:dyDescent="0.25">
      <c r="A565" s="101"/>
      <c r="B565" s="93"/>
      <c r="C565" s="93"/>
      <c r="D565" s="94"/>
      <c r="E565" s="93"/>
      <c r="F565" s="93"/>
      <c r="G565" s="94"/>
      <c r="H565" s="93"/>
      <c r="I565" s="93"/>
      <c r="J565" s="94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</row>
    <row r="566" spans="1:22" x14ac:dyDescent="0.25">
      <c r="A566" s="101"/>
      <c r="B566" s="93"/>
      <c r="C566" s="93"/>
      <c r="D566" s="94"/>
      <c r="E566" s="93"/>
      <c r="F566" s="93"/>
      <c r="G566" s="94"/>
      <c r="H566" s="93"/>
      <c r="I566" s="93"/>
      <c r="J566" s="94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</row>
    <row r="567" spans="1:22" x14ac:dyDescent="0.25">
      <c r="A567" s="101"/>
      <c r="B567" s="93"/>
      <c r="C567" s="93"/>
      <c r="D567" s="94"/>
      <c r="E567" s="93"/>
      <c r="F567" s="93"/>
      <c r="G567" s="94"/>
      <c r="H567" s="93"/>
      <c r="I567" s="93"/>
      <c r="J567" s="94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</row>
    <row r="568" spans="1:22" x14ac:dyDescent="0.25">
      <c r="A568" s="101"/>
      <c r="B568" s="93"/>
      <c r="C568" s="93"/>
      <c r="D568" s="94"/>
      <c r="E568" s="93"/>
      <c r="F568" s="93"/>
      <c r="G568" s="94"/>
      <c r="H568" s="93"/>
      <c r="I568" s="93"/>
      <c r="J568" s="94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</row>
    <row r="569" spans="1:22" x14ac:dyDescent="0.25">
      <c r="A569" s="101"/>
      <c r="B569" s="93"/>
      <c r="C569" s="93"/>
      <c r="D569" s="94"/>
      <c r="E569" s="93"/>
      <c r="F569" s="93"/>
      <c r="G569" s="94"/>
      <c r="H569" s="93"/>
      <c r="I569" s="93"/>
      <c r="J569" s="94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</row>
    <row r="570" spans="1:22" x14ac:dyDescent="0.25">
      <c r="A570" s="101"/>
      <c r="B570" s="93"/>
      <c r="C570" s="93"/>
      <c r="D570" s="94"/>
      <c r="E570" s="93"/>
      <c r="F570" s="93"/>
      <c r="G570" s="94"/>
      <c r="H570" s="93"/>
      <c r="I570" s="93"/>
      <c r="J570" s="94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</row>
    <row r="571" spans="1:22" x14ac:dyDescent="0.25">
      <c r="A571" s="101"/>
      <c r="B571" s="93"/>
      <c r="C571" s="93"/>
      <c r="D571" s="94"/>
      <c r="E571" s="93"/>
      <c r="F571" s="93"/>
      <c r="G571" s="94"/>
      <c r="H571" s="93"/>
      <c r="I571" s="93"/>
      <c r="J571" s="94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</row>
    <row r="572" spans="1:22" x14ac:dyDescent="0.25">
      <c r="A572" s="101"/>
      <c r="B572" s="93"/>
      <c r="C572" s="93"/>
      <c r="D572" s="94"/>
      <c r="E572" s="93"/>
      <c r="F572" s="93"/>
      <c r="G572" s="94"/>
      <c r="H572" s="93"/>
      <c r="I572" s="93"/>
      <c r="J572" s="94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</row>
    <row r="573" spans="1:22" x14ac:dyDescent="0.25">
      <c r="A573" s="101"/>
      <c r="B573" s="93"/>
      <c r="C573" s="93"/>
      <c r="D573" s="94"/>
      <c r="E573" s="93"/>
      <c r="F573" s="93"/>
      <c r="G573" s="94"/>
      <c r="H573" s="93"/>
      <c r="I573" s="93"/>
      <c r="J573" s="94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</row>
    <row r="574" spans="1:22" x14ac:dyDescent="0.25">
      <c r="A574" s="101"/>
      <c r="B574" s="93"/>
      <c r="C574" s="93"/>
      <c r="D574" s="94"/>
      <c r="E574" s="93"/>
      <c r="F574" s="93"/>
      <c r="G574" s="94"/>
      <c r="H574" s="93"/>
      <c r="I574" s="93"/>
      <c r="J574" s="94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</row>
    <row r="575" spans="1:22" x14ac:dyDescent="0.25">
      <c r="A575" s="101"/>
      <c r="B575" s="93"/>
      <c r="C575" s="93"/>
      <c r="D575" s="94"/>
      <c r="E575" s="93"/>
      <c r="F575" s="93"/>
      <c r="G575" s="94"/>
      <c r="H575" s="93"/>
      <c r="I575" s="93"/>
      <c r="J575" s="94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</row>
    <row r="576" spans="1:22" x14ac:dyDescent="0.25">
      <c r="A576" s="101"/>
      <c r="B576" s="93"/>
      <c r="C576" s="93"/>
      <c r="D576" s="94"/>
      <c r="E576" s="93"/>
      <c r="F576" s="93"/>
      <c r="G576" s="94"/>
      <c r="H576" s="93"/>
      <c r="I576" s="93"/>
      <c r="J576" s="94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</row>
    <row r="577" spans="1:22" x14ac:dyDescent="0.25">
      <c r="A577" s="101"/>
      <c r="B577" s="93"/>
      <c r="C577" s="93"/>
      <c r="D577" s="94"/>
      <c r="E577" s="93"/>
      <c r="F577" s="93"/>
      <c r="G577" s="94"/>
      <c r="H577" s="93"/>
      <c r="I577" s="93"/>
      <c r="J577" s="94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</row>
    <row r="578" spans="1:22" x14ac:dyDescent="0.25">
      <c r="A578" s="101"/>
      <c r="B578" s="93"/>
      <c r="C578" s="93"/>
      <c r="D578" s="94"/>
      <c r="E578" s="93"/>
      <c r="F578" s="93"/>
      <c r="G578" s="94"/>
      <c r="H578" s="93"/>
      <c r="I578" s="93"/>
      <c r="J578" s="94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</row>
    <row r="579" spans="1:22" x14ac:dyDescent="0.25">
      <c r="A579" s="101"/>
      <c r="B579" s="93"/>
      <c r="C579" s="93"/>
      <c r="D579" s="94"/>
      <c r="E579" s="93"/>
      <c r="F579" s="93"/>
      <c r="G579" s="94"/>
      <c r="H579" s="93"/>
      <c r="I579" s="93"/>
      <c r="J579" s="94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</row>
    <row r="580" spans="1:22" x14ac:dyDescent="0.25">
      <c r="A580" s="101"/>
      <c r="B580" s="93"/>
      <c r="C580" s="93"/>
      <c r="D580" s="94"/>
      <c r="E580" s="93"/>
      <c r="F580" s="93"/>
      <c r="G580" s="94"/>
      <c r="H580" s="93"/>
      <c r="I580" s="93"/>
      <c r="J580" s="94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</row>
    <row r="581" spans="1:22" x14ac:dyDescent="0.25">
      <c r="A581" s="101"/>
      <c r="B581" s="93"/>
      <c r="C581" s="93"/>
      <c r="D581" s="94"/>
      <c r="E581" s="93"/>
      <c r="F581" s="93"/>
      <c r="G581" s="94"/>
      <c r="H581" s="93"/>
      <c r="I581" s="93"/>
      <c r="J581" s="94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</row>
    <row r="582" spans="1:22" x14ac:dyDescent="0.25">
      <c r="A582" s="101"/>
      <c r="B582" s="93"/>
      <c r="C582" s="93"/>
      <c r="D582" s="94"/>
      <c r="E582" s="93"/>
      <c r="F582" s="93"/>
      <c r="G582" s="94"/>
      <c r="H582" s="93"/>
      <c r="I582" s="93"/>
      <c r="J582" s="94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</row>
    <row r="583" spans="1:22" x14ac:dyDescent="0.25">
      <c r="A583" s="101"/>
      <c r="B583" s="93"/>
      <c r="C583" s="93"/>
      <c r="D583" s="94"/>
      <c r="E583" s="93"/>
      <c r="F583" s="93"/>
      <c r="G583" s="94"/>
      <c r="H583" s="93"/>
      <c r="I583" s="93"/>
      <c r="J583" s="94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</row>
    <row r="584" spans="1:22" x14ac:dyDescent="0.25">
      <c r="A584" s="101"/>
      <c r="B584" s="93"/>
      <c r="C584" s="93"/>
      <c r="D584" s="94"/>
      <c r="E584" s="93"/>
      <c r="F584" s="93"/>
      <c r="G584" s="94"/>
      <c r="H584" s="93"/>
      <c r="I584" s="93"/>
      <c r="J584" s="94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</row>
    <row r="585" spans="1:22" x14ac:dyDescent="0.25">
      <c r="A585" s="101"/>
      <c r="B585" s="93"/>
      <c r="C585" s="93"/>
      <c r="D585" s="94"/>
      <c r="E585" s="93"/>
      <c r="F585" s="93"/>
      <c r="G585" s="94"/>
      <c r="H585" s="93"/>
      <c r="I585" s="93"/>
      <c r="J585" s="94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</row>
    <row r="586" spans="1:22" x14ac:dyDescent="0.25">
      <c r="A586" s="101"/>
      <c r="B586" s="93"/>
      <c r="C586" s="93"/>
      <c r="D586" s="94"/>
      <c r="E586" s="93"/>
      <c r="F586" s="93"/>
      <c r="G586" s="94"/>
      <c r="H586" s="93"/>
      <c r="I586" s="93"/>
      <c r="J586" s="94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</row>
    <row r="587" spans="1:22" x14ac:dyDescent="0.25">
      <c r="A587" s="101"/>
      <c r="B587" s="93"/>
      <c r="C587" s="93"/>
      <c r="D587" s="94"/>
      <c r="E587" s="93"/>
      <c r="F587" s="93"/>
      <c r="G587" s="94"/>
      <c r="H587" s="93"/>
      <c r="I587" s="93"/>
      <c r="J587" s="94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</row>
    <row r="588" spans="1:22" x14ac:dyDescent="0.25">
      <c r="A588" s="101"/>
      <c r="B588" s="93"/>
      <c r="C588" s="93"/>
      <c r="D588" s="94"/>
      <c r="E588" s="93"/>
      <c r="F588" s="93"/>
      <c r="G588" s="94"/>
      <c r="H588" s="93"/>
      <c r="I588" s="93"/>
      <c r="J588" s="94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</row>
    <row r="589" spans="1:22" x14ac:dyDescent="0.25">
      <c r="A589" s="101"/>
      <c r="B589" s="93"/>
      <c r="C589" s="93"/>
      <c r="D589" s="94"/>
      <c r="E589" s="93"/>
      <c r="F589" s="93"/>
      <c r="G589" s="94"/>
      <c r="H589" s="93"/>
      <c r="I589" s="93"/>
      <c r="J589" s="94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</row>
    <row r="590" spans="1:22" x14ac:dyDescent="0.25">
      <c r="A590" s="101"/>
      <c r="B590" s="93"/>
      <c r="C590" s="93"/>
      <c r="D590" s="94"/>
      <c r="E590" s="93"/>
      <c r="F590" s="93"/>
      <c r="G590" s="94"/>
      <c r="H590" s="93"/>
      <c r="I590" s="93"/>
      <c r="J590" s="94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</row>
    <row r="591" spans="1:22" x14ac:dyDescent="0.25">
      <c r="A591" s="101"/>
      <c r="B591" s="93"/>
      <c r="C591" s="93"/>
      <c r="D591" s="94"/>
      <c r="E591" s="93"/>
      <c r="F591" s="93"/>
      <c r="G591" s="94"/>
      <c r="H591" s="93"/>
      <c r="I591" s="93"/>
      <c r="J591" s="94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</row>
    <row r="592" spans="1:22" x14ac:dyDescent="0.25">
      <c r="A592" s="101"/>
      <c r="B592" s="93"/>
      <c r="C592" s="93"/>
      <c r="D592" s="94"/>
      <c r="E592" s="93"/>
      <c r="F592" s="93"/>
      <c r="G592" s="94"/>
      <c r="H592" s="93"/>
      <c r="I592" s="93"/>
      <c r="J592" s="94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</row>
    <row r="593" spans="1:22" x14ac:dyDescent="0.25">
      <c r="A593" s="101"/>
      <c r="B593" s="93"/>
      <c r="C593" s="93"/>
      <c r="D593" s="94"/>
      <c r="E593" s="93"/>
      <c r="F593" s="93"/>
      <c r="G593" s="94"/>
      <c r="H593" s="93"/>
      <c r="I593" s="93"/>
      <c r="J593" s="94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</row>
    <row r="594" spans="1:22" x14ac:dyDescent="0.25">
      <c r="A594" s="101"/>
      <c r="B594" s="93"/>
      <c r="C594" s="93"/>
      <c r="D594" s="94"/>
      <c r="E594" s="93"/>
      <c r="F594" s="93"/>
      <c r="G594" s="94"/>
      <c r="H594" s="93"/>
      <c r="I594" s="93"/>
      <c r="J594" s="94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</row>
    <row r="595" spans="1:22" x14ac:dyDescent="0.25">
      <c r="A595" s="101"/>
      <c r="B595" s="93"/>
      <c r="C595" s="93"/>
      <c r="D595" s="94"/>
      <c r="E595" s="93"/>
      <c r="F595" s="93"/>
      <c r="G595" s="94"/>
      <c r="H595" s="93"/>
      <c r="I595" s="93"/>
      <c r="J595" s="94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</row>
    <row r="596" spans="1:22" x14ac:dyDescent="0.25">
      <c r="A596" s="101"/>
      <c r="B596" s="93"/>
      <c r="C596" s="93"/>
      <c r="D596" s="94"/>
      <c r="E596" s="93"/>
      <c r="F596" s="93"/>
      <c r="G596" s="94"/>
      <c r="H596" s="93"/>
      <c r="I596" s="93"/>
      <c r="J596" s="94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</row>
    <row r="597" spans="1:22" x14ac:dyDescent="0.25">
      <c r="A597" s="101"/>
      <c r="B597" s="93"/>
      <c r="C597" s="93"/>
      <c r="D597" s="94"/>
      <c r="E597" s="93"/>
      <c r="F597" s="93"/>
      <c r="G597" s="94"/>
      <c r="H597" s="93"/>
      <c r="I597" s="93"/>
      <c r="J597" s="94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</row>
    <row r="598" spans="1:22" x14ac:dyDescent="0.25">
      <c r="A598" s="101"/>
      <c r="B598" s="93"/>
      <c r="C598" s="93"/>
      <c r="D598" s="94"/>
      <c r="E598" s="93"/>
      <c r="F598" s="93"/>
      <c r="G598" s="94"/>
      <c r="H598" s="93"/>
      <c r="I598" s="93"/>
      <c r="J598" s="94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</row>
    <row r="599" spans="1:22" x14ac:dyDescent="0.25">
      <c r="A599" s="101"/>
      <c r="B599" s="93"/>
      <c r="C599" s="93"/>
      <c r="D599" s="94"/>
      <c r="E599" s="93"/>
      <c r="F599" s="93"/>
      <c r="G599" s="94"/>
      <c r="H599" s="93"/>
      <c r="I599" s="93"/>
      <c r="J599" s="94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</row>
    <row r="600" spans="1:22" x14ac:dyDescent="0.25">
      <c r="A600" s="101"/>
      <c r="B600" s="93"/>
      <c r="C600" s="93"/>
      <c r="D600" s="94"/>
      <c r="E600" s="93"/>
      <c r="F600" s="93"/>
      <c r="G600" s="94"/>
      <c r="H600" s="93"/>
      <c r="I600" s="93"/>
      <c r="J600" s="94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</row>
    <row r="601" spans="1:22" x14ac:dyDescent="0.25">
      <c r="A601" s="101"/>
      <c r="B601" s="93"/>
      <c r="C601" s="93"/>
      <c r="D601" s="94"/>
      <c r="E601" s="93"/>
      <c r="F601" s="93"/>
      <c r="G601" s="94"/>
      <c r="H601" s="93"/>
      <c r="I601" s="93"/>
      <c r="J601" s="94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</row>
    <row r="602" spans="1:22" x14ac:dyDescent="0.25">
      <c r="A602" s="101"/>
      <c r="B602" s="93"/>
      <c r="C602" s="93"/>
      <c r="D602" s="94"/>
      <c r="E602" s="93"/>
      <c r="F602" s="93"/>
      <c r="G602" s="94"/>
      <c r="H602" s="93"/>
      <c r="I602" s="93"/>
      <c r="J602" s="94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</row>
    <row r="603" spans="1:22" x14ac:dyDescent="0.25">
      <c r="A603" s="101"/>
      <c r="B603" s="93"/>
      <c r="C603" s="93"/>
      <c r="D603" s="94"/>
      <c r="E603" s="93"/>
      <c r="F603" s="93"/>
      <c r="G603" s="94"/>
      <c r="H603" s="93"/>
      <c r="I603" s="93"/>
      <c r="J603" s="94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</row>
    <row r="604" spans="1:22" x14ac:dyDescent="0.25">
      <c r="A604" s="101"/>
      <c r="B604" s="93"/>
      <c r="C604" s="93"/>
      <c r="D604" s="94"/>
      <c r="E604" s="93"/>
      <c r="F604" s="93"/>
      <c r="G604" s="94"/>
      <c r="H604" s="93"/>
      <c r="I604" s="93"/>
      <c r="J604" s="94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</row>
    <row r="605" spans="1:22" x14ac:dyDescent="0.25">
      <c r="A605" s="101"/>
      <c r="B605" s="93"/>
      <c r="C605" s="93"/>
      <c r="D605" s="94"/>
      <c r="E605" s="93"/>
      <c r="F605" s="93"/>
      <c r="G605" s="94"/>
      <c r="H605" s="93"/>
      <c r="I605" s="93"/>
      <c r="J605" s="94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</row>
    <row r="606" spans="1:22" x14ac:dyDescent="0.25">
      <c r="A606" s="101"/>
      <c r="B606" s="93"/>
      <c r="C606" s="93"/>
      <c r="D606" s="94"/>
      <c r="E606" s="93"/>
      <c r="F606" s="93"/>
      <c r="G606" s="94"/>
      <c r="H606" s="93"/>
      <c r="I606" s="93"/>
      <c r="J606" s="94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</row>
    <row r="607" spans="1:22" x14ac:dyDescent="0.25">
      <c r="A607" s="101"/>
      <c r="B607" s="93"/>
      <c r="C607" s="93"/>
      <c r="D607" s="94"/>
      <c r="E607" s="93"/>
      <c r="F607" s="93"/>
      <c r="G607" s="94"/>
      <c r="H607" s="93"/>
      <c r="I607" s="93"/>
      <c r="J607" s="94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</row>
    <row r="608" spans="1:22" x14ac:dyDescent="0.25">
      <c r="A608" s="101"/>
      <c r="B608" s="93"/>
      <c r="C608" s="93"/>
      <c r="D608" s="94"/>
      <c r="E608" s="93"/>
      <c r="F608" s="93"/>
      <c r="G608" s="94"/>
      <c r="H608" s="93"/>
      <c r="I608" s="93"/>
      <c r="J608" s="94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</row>
    <row r="609" spans="1:22" x14ac:dyDescent="0.25">
      <c r="A609" s="101"/>
      <c r="B609" s="93"/>
      <c r="C609" s="93"/>
      <c r="D609" s="94"/>
      <c r="E609" s="93"/>
      <c r="F609" s="93"/>
      <c r="G609" s="94"/>
      <c r="H609" s="93"/>
      <c r="I609" s="93"/>
      <c r="J609" s="94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</row>
    <row r="610" spans="1:22" x14ac:dyDescent="0.25">
      <c r="A610" s="101"/>
      <c r="B610" s="93"/>
      <c r="C610" s="93"/>
      <c r="D610" s="94"/>
      <c r="E610" s="93"/>
      <c r="F610" s="93"/>
      <c r="G610" s="94"/>
      <c r="H610" s="93"/>
      <c r="I610" s="93"/>
      <c r="J610" s="94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</row>
    <row r="611" spans="1:22" x14ac:dyDescent="0.25">
      <c r="A611" s="101"/>
      <c r="B611" s="93"/>
      <c r="C611" s="93"/>
      <c r="D611" s="94"/>
      <c r="E611" s="93"/>
      <c r="F611" s="93"/>
      <c r="G611" s="94"/>
      <c r="H611" s="93"/>
      <c r="I611" s="93"/>
      <c r="J611" s="94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</row>
    <row r="612" spans="1:22" x14ac:dyDescent="0.25">
      <c r="A612" s="101"/>
      <c r="B612" s="93"/>
      <c r="C612" s="93"/>
      <c r="D612" s="94"/>
      <c r="E612" s="93"/>
      <c r="F612" s="93"/>
      <c r="G612" s="94"/>
      <c r="H612" s="93"/>
      <c r="I612" s="93"/>
      <c r="J612" s="94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</row>
    <row r="613" spans="1:22" x14ac:dyDescent="0.25">
      <c r="A613" s="101"/>
      <c r="B613" s="93"/>
      <c r="C613" s="93"/>
      <c r="D613" s="94"/>
      <c r="E613" s="93"/>
      <c r="F613" s="93"/>
      <c r="G613" s="94"/>
      <c r="H613" s="93"/>
      <c r="I613" s="93"/>
      <c r="J613" s="94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</row>
    <row r="614" spans="1:22" x14ac:dyDescent="0.25">
      <c r="A614" s="101"/>
      <c r="B614" s="93"/>
      <c r="C614" s="93"/>
      <c r="D614" s="94"/>
      <c r="E614" s="93"/>
      <c r="F614" s="93"/>
      <c r="G614" s="94"/>
      <c r="H614" s="93"/>
      <c r="I614" s="93"/>
      <c r="J614" s="94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</row>
    <row r="615" spans="1:22" x14ac:dyDescent="0.25">
      <c r="A615" s="101"/>
      <c r="B615" s="93"/>
      <c r="C615" s="93"/>
      <c r="D615" s="94"/>
      <c r="E615" s="93"/>
      <c r="F615" s="93"/>
      <c r="G615" s="94"/>
      <c r="H615" s="93"/>
      <c r="I615" s="93"/>
      <c r="J615" s="94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</row>
    <row r="616" spans="1:22" x14ac:dyDescent="0.25">
      <c r="A616" s="101"/>
      <c r="B616" s="93"/>
      <c r="C616" s="93"/>
      <c r="D616" s="94"/>
      <c r="E616" s="93"/>
      <c r="F616" s="93"/>
      <c r="G616" s="94"/>
      <c r="H616" s="93"/>
      <c r="I616" s="93"/>
      <c r="J616" s="94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</row>
    <row r="617" spans="1:22" x14ac:dyDescent="0.25">
      <c r="A617" s="101"/>
      <c r="B617" s="93"/>
      <c r="C617" s="93"/>
      <c r="D617" s="94"/>
      <c r="E617" s="93"/>
      <c r="F617" s="93"/>
      <c r="G617" s="94"/>
      <c r="H617" s="93"/>
      <c r="I617" s="93"/>
      <c r="J617" s="94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</row>
    <row r="618" spans="1:22" x14ac:dyDescent="0.25">
      <c r="A618" s="101"/>
      <c r="B618" s="93"/>
      <c r="C618" s="93"/>
      <c r="D618" s="94"/>
      <c r="E618" s="93"/>
      <c r="F618" s="93"/>
      <c r="G618" s="94"/>
      <c r="H618" s="93"/>
      <c r="I618" s="93"/>
      <c r="J618" s="94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</row>
    <row r="619" spans="1:22" x14ac:dyDescent="0.25">
      <c r="A619" s="101"/>
      <c r="B619" s="93"/>
      <c r="C619" s="93"/>
      <c r="D619" s="94"/>
      <c r="E619" s="93"/>
      <c r="F619" s="93"/>
      <c r="G619" s="94"/>
      <c r="H619" s="93"/>
      <c r="I619" s="93"/>
      <c r="J619" s="94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</row>
    <row r="620" spans="1:22" x14ac:dyDescent="0.25">
      <c r="A620" s="101"/>
      <c r="B620" s="93"/>
      <c r="C620" s="93"/>
      <c r="D620" s="94"/>
      <c r="E620" s="93"/>
      <c r="F620" s="93"/>
      <c r="G620" s="94"/>
      <c r="H620" s="93"/>
      <c r="I620" s="93"/>
      <c r="J620" s="94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</row>
    <row r="621" spans="1:22" x14ac:dyDescent="0.25">
      <c r="A621" s="101"/>
      <c r="B621" s="93"/>
      <c r="C621" s="93"/>
      <c r="D621" s="94"/>
      <c r="E621" s="93"/>
      <c r="F621" s="93"/>
      <c r="G621" s="94"/>
      <c r="H621" s="93"/>
      <c r="I621" s="93"/>
      <c r="J621" s="94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</row>
    <row r="622" spans="1:22" x14ac:dyDescent="0.25">
      <c r="A622" s="101"/>
      <c r="B622" s="93"/>
      <c r="C622" s="93"/>
      <c r="D622" s="94"/>
      <c r="E622" s="93"/>
      <c r="F622" s="93"/>
      <c r="G622" s="94"/>
      <c r="H622" s="93"/>
      <c r="I622" s="93"/>
      <c r="J622" s="94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</row>
    <row r="623" spans="1:22" x14ac:dyDescent="0.25">
      <c r="A623" s="101"/>
      <c r="B623" s="93"/>
      <c r="C623" s="93"/>
      <c r="D623" s="94"/>
      <c r="E623" s="93"/>
      <c r="F623" s="93"/>
      <c r="G623" s="94"/>
      <c r="H623" s="93"/>
      <c r="I623" s="93"/>
      <c r="J623" s="94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</row>
    <row r="624" spans="1:22" x14ac:dyDescent="0.25">
      <c r="A624" s="101"/>
      <c r="B624" s="93"/>
      <c r="C624" s="93"/>
      <c r="D624" s="94"/>
      <c r="E624" s="93"/>
      <c r="F624" s="93"/>
      <c r="G624" s="94"/>
      <c r="H624" s="93"/>
      <c r="I624" s="93"/>
      <c r="J624" s="94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</row>
    <row r="625" spans="1:22" x14ac:dyDescent="0.25">
      <c r="A625" s="101"/>
      <c r="B625" s="93"/>
      <c r="C625" s="93"/>
      <c r="D625" s="94"/>
      <c r="E625" s="93"/>
      <c r="F625" s="93"/>
      <c r="G625" s="94"/>
      <c r="H625" s="93"/>
      <c r="I625" s="93"/>
      <c r="J625" s="94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</row>
    <row r="626" spans="1:22" x14ac:dyDescent="0.25">
      <c r="A626" s="101"/>
      <c r="B626" s="93"/>
      <c r="C626" s="93"/>
      <c r="D626" s="94"/>
      <c r="E626" s="93"/>
      <c r="F626" s="93"/>
      <c r="G626" s="94"/>
      <c r="H626" s="93"/>
      <c r="I626" s="93"/>
      <c r="J626" s="94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</row>
    <row r="627" spans="1:22" x14ac:dyDescent="0.25">
      <c r="A627" s="101"/>
      <c r="B627" s="93"/>
      <c r="C627" s="93"/>
      <c r="D627" s="94"/>
      <c r="E627" s="93"/>
      <c r="F627" s="93"/>
      <c r="G627" s="94"/>
      <c r="H627" s="93"/>
      <c r="I627" s="93"/>
      <c r="J627" s="94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</row>
    <row r="628" spans="1:22" x14ac:dyDescent="0.25">
      <c r="A628" s="101"/>
      <c r="B628" s="93"/>
      <c r="C628" s="93"/>
      <c r="D628" s="94"/>
      <c r="E628" s="93"/>
      <c r="F628" s="93"/>
      <c r="G628" s="94"/>
      <c r="H628" s="93"/>
      <c r="I628" s="93"/>
      <c r="J628" s="94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</row>
    <row r="629" spans="1:22" x14ac:dyDescent="0.25">
      <c r="A629" s="101"/>
      <c r="B629" s="93"/>
      <c r="C629" s="93"/>
      <c r="D629" s="94"/>
      <c r="E629" s="93"/>
      <c r="F629" s="93"/>
      <c r="G629" s="94"/>
      <c r="H629" s="93"/>
      <c r="I629" s="93"/>
      <c r="J629" s="94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</row>
    <row r="630" spans="1:22" x14ac:dyDescent="0.25">
      <c r="A630" s="101"/>
      <c r="B630" s="93"/>
      <c r="C630" s="93"/>
      <c r="D630" s="94"/>
      <c r="E630" s="93"/>
      <c r="F630" s="93"/>
      <c r="G630" s="94"/>
      <c r="H630" s="93"/>
      <c r="I630" s="93"/>
      <c r="J630" s="94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</row>
    <row r="631" spans="1:22" x14ac:dyDescent="0.25">
      <c r="A631" s="101"/>
      <c r="B631" s="93"/>
      <c r="C631" s="93"/>
      <c r="D631" s="94"/>
      <c r="E631" s="93"/>
      <c r="F631" s="93"/>
      <c r="G631" s="94"/>
      <c r="H631" s="93"/>
      <c r="I631" s="93"/>
      <c r="J631" s="94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</row>
    <row r="632" spans="1:22" x14ac:dyDescent="0.25">
      <c r="A632" s="101"/>
      <c r="B632" s="93"/>
      <c r="C632" s="93"/>
      <c r="D632" s="94"/>
      <c r="E632" s="93"/>
      <c r="F632" s="93"/>
      <c r="G632" s="94"/>
      <c r="H632" s="93"/>
      <c r="I632" s="93"/>
      <c r="J632" s="94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</row>
    <row r="633" spans="1:22" x14ac:dyDescent="0.25">
      <c r="A633" s="101"/>
      <c r="B633" s="93"/>
      <c r="C633" s="93"/>
      <c r="D633" s="94"/>
      <c r="E633" s="93"/>
      <c r="F633" s="93"/>
      <c r="G633" s="94"/>
      <c r="H633" s="93"/>
      <c r="I633" s="93"/>
      <c r="J633" s="94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</row>
    <row r="634" spans="1:22" x14ac:dyDescent="0.25">
      <c r="A634" s="101"/>
      <c r="B634" s="93"/>
      <c r="C634" s="93"/>
      <c r="D634" s="94"/>
      <c r="E634" s="93"/>
      <c r="F634" s="93"/>
      <c r="G634" s="94"/>
      <c r="H634" s="93"/>
      <c r="I634" s="93"/>
      <c r="J634" s="94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</row>
    <row r="635" spans="1:22" x14ac:dyDescent="0.25">
      <c r="A635" s="101"/>
      <c r="B635" s="93"/>
      <c r="C635" s="93"/>
      <c r="D635" s="94"/>
      <c r="E635" s="93"/>
      <c r="F635" s="93"/>
      <c r="G635" s="94"/>
      <c r="H635" s="93"/>
      <c r="I635" s="93"/>
      <c r="J635" s="94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</row>
    <row r="636" spans="1:22" x14ac:dyDescent="0.25">
      <c r="A636" s="101"/>
      <c r="B636" s="93"/>
      <c r="C636" s="93"/>
      <c r="D636" s="94"/>
      <c r="E636" s="93"/>
      <c r="F636" s="93"/>
      <c r="G636" s="94"/>
      <c r="H636" s="93"/>
      <c r="I636" s="93"/>
      <c r="J636" s="94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</row>
    <row r="637" spans="1:22" x14ac:dyDescent="0.25">
      <c r="A637" s="101"/>
      <c r="B637" s="93"/>
      <c r="C637" s="93"/>
      <c r="D637" s="94"/>
      <c r="E637" s="93"/>
      <c r="F637" s="93"/>
      <c r="G637" s="94"/>
      <c r="H637" s="93"/>
      <c r="I637" s="93"/>
      <c r="J637" s="94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</row>
    <row r="638" spans="1:22" x14ac:dyDescent="0.25">
      <c r="A638" s="101"/>
      <c r="B638" s="93"/>
      <c r="C638" s="93"/>
      <c r="D638" s="94"/>
      <c r="E638" s="93"/>
      <c r="F638" s="93"/>
      <c r="G638" s="94"/>
      <c r="H638" s="93"/>
      <c r="I638" s="93"/>
      <c r="J638" s="94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</row>
    <row r="639" spans="1:22" x14ac:dyDescent="0.25">
      <c r="A639" s="101"/>
      <c r="B639" s="93"/>
      <c r="C639" s="93"/>
      <c r="D639" s="94"/>
      <c r="E639" s="93"/>
      <c r="F639" s="93"/>
      <c r="G639" s="94"/>
      <c r="H639" s="93"/>
      <c r="I639" s="93"/>
      <c r="J639" s="94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</row>
    <row r="640" spans="1:22" x14ac:dyDescent="0.25">
      <c r="A640" s="101"/>
      <c r="B640" s="93"/>
      <c r="C640" s="93"/>
      <c r="D640" s="94"/>
      <c r="E640" s="93"/>
      <c r="F640" s="93"/>
      <c r="G640" s="94"/>
      <c r="H640" s="93"/>
      <c r="I640" s="93"/>
      <c r="J640" s="94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</row>
    <row r="641" spans="1:22" x14ac:dyDescent="0.25">
      <c r="A641" s="101"/>
      <c r="B641" s="93"/>
      <c r="C641" s="93"/>
      <c r="D641" s="94"/>
      <c r="E641" s="93"/>
      <c r="F641" s="93"/>
      <c r="G641" s="94"/>
      <c r="H641" s="93"/>
      <c r="I641" s="93"/>
      <c r="J641" s="94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</row>
    <row r="642" spans="1:22" x14ac:dyDescent="0.25">
      <c r="A642" s="101"/>
      <c r="B642" s="93"/>
      <c r="C642" s="93"/>
      <c r="D642" s="94"/>
      <c r="E642" s="93"/>
      <c r="F642" s="93"/>
      <c r="G642" s="94"/>
      <c r="H642" s="93"/>
      <c r="I642" s="93"/>
      <c r="J642" s="94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</row>
    <row r="643" spans="1:22" x14ac:dyDescent="0.25">
      <c r="A643" s="101"/>
      <c r="B643" s="93"/>
      <c r="C643" s="93"/>
      <c r="D643" s="94"/>
      <c r="E643" s="93"/>
      <c r="F643" s="93"/>
      <c r="G643" s="94"/>
      <c r="H643" s="93"/>
      <c r="I643" s="93"/>
      <c r="J643" s="94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</row>
    <row r="644" spans="1:22" x14ac:dyDescent="0.25">
      <c r="A644" s="101"/>
      <c r="B644" s="93"/>
      <c r="C644" s="93"/>
      <c r="D644" s="94"/>
      <c r="E644" s="93"/>
      <c r="F644" s="93"/>
      <c r="G644" s="94"/>
      <c r="H644" s="93"/>
      <c r="I644" s="93"/>
      <c r="J644" s="94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</row>
    <row r="645" spans="1:22" x14ac:dyDescent="0.25">
      <c r="A645" s="101"/>
      <c r="B645" s="93"/>
      <c r="C645" s="93"/>
      <c r="D645" s="94"/>
      <c r="E645" s="93"/>
      <c r="F645" s="93"/>
      <c r="G645" s="94"/>
      <c r="H645" s="93"/>
      <c r="I645" s="93"/>
      <c r="J645" s="94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</row>
    <row r="646" spans="1:22" x14ac:dyDescent="0.25">
      <c r="A646" s="101"/>
      <c r="B646" s="93"/>
      <c r="C646" s="93"/>
      <c r="D646" s="94"/>
      <c r="E646" s="93"/>
      <c r="F646" s="93"/>
      <c r="G646" s="94"/>
      <c r="H646" s="93"/>
      <c r="I646" s="93"/>
      <c r="J646" s="94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</row>
    <row r="647" spans="1:22" x14ac:dyDescent="0.25">
      <c r="A647" s="101"/>
      <c r="B647" s="93"/>
      <c r="C647" s="93"/>
      <c r="D647" s="94"/>
      <c r="E647" s="93"/>
      <c r="F647" s="93"/>
      <c r="G647" s="94"/>
      <c r="H647" s="93"/>
      <c r="I647" s="93"/>
      <c r="J647" s="94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</row>
    <row r="648" spans="1:22" x14ac:dyDescent="0.25">
      <c r="A648" s="101"/>
      <c r="B648" s="93"/>
      <c r="C648" s="93"/>
      <c r="D648" s="94"/>
      <c r="E648" s="93"/>
      <c r="F648" s="93"/>
      <c r="G648" s="94"/>
      <c r="H648" s="93"/>
      <c r="I648" s="93"/>
      <c r="J648" s="94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</row>
    <row r="649" spans="1:22" x14ac:dyDescent="0.25">
      <c r="A649" s="101"/>
      <c r="B649" s="93"/>
      <c r="C649" s="93"/>
      <c r="D649" s="94"/>
      <c r="E649" s="93"/>
      <c r="F649" s="93"/>
      <c r="G649" s="94"/>
      <c r="H649" s="93"/>
      <c r="I649" s="93"/>
      <c r="J649" s="94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</row>
    <row r="650" spans="1:22" x14ac:dyDescent="0.25">
      <c r="A650" s="101"/>
      <c r="B650" s="93"/>
      <c r="C650" s="93"/>
      <c r="D650" s="94"/>
      <c r="E650" s="93"/>
      <c r="F650" s="93"/>
      <c r="G650" s="94"/>
      <c r="H650" s="93"/>
      <c r="I650" s="93"/>
      <c r="J650" s="94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</row>
    <row r="651" spans="1:22" x14ac:dyDescent="0.25">
      <c r="A651" s="101"/>
      <c r="B651" s="93"/>
      <c r="C651" s="93"/>
      <c r="D651" s="94"/>
      <c r="E651" s="93"/>
      <c r="F651" s="93"/>
      <c r="G651" s="94"/>
      <c r="H651" s="93"/>
      <c r="I651" s="93"/>
      <c r="J651" s="94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</row>
    <row r="652" spans="1:22" x14ac:dyDescent="0.25">
      <c r="A652" s="101"/>
      <c r="B652" s="93"/>
      <c r="C652" s="93"/>
      <c r="D652" s="94"/>
      <c r="E652" s="93"/>
      <c r="F652" s="93"/>
      <c r="G652" s="94"/>
      <c r="H652" s="93"/>
      <c r="I652" s="93"/>
      <c r="J652" s="94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</row>
    <row r="653" spans="1:22" x14ac:dyDescent="0.25">
      <c r="A653" s="101"/>
      <c r="B653" s="93"/>
      <c r="C653" s="93"/>
      <c r="D653" s="94"/>
      <c r="E653" s="93"/>
      <c r="F653" s="93"/>
      <c r="G653" s="94"/>
      <c r="H653" s="93"/>
      <c r="I653" s="93"/>
      <c r="J653" s="94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</row>
    <row r="654" spans="1:22" x14ac:dyDescent="0.25">
      <c r="A654" s="101"/>
      <c r="B654" s="93"/>
      <c r="C654" s="93"/>
      <c r="D654" s="94"/>
      <c r="E654" s="93"/>
      <c r="F654" s="93"/>
      <c r="G654" s="94"/>
      <c r="H654" s="93"/>
      <c r="I654" s="93"/>
      <c r="J654" s="94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</row>
    <row r="655" spans="1:22" x14ac:dyDescent="0.25">
      <c r="A655" s="101"/>
      <c r="B655" s="93"/>
      <c r="C655" s="93"/>
      <c r="D655" s="94"/>
      <c r="E655" s="93"/>
      <c r="F655" s="93"/>
      <c r="G655" s="94"/>
      <c r="H655" s="93"/>
      <c r="I655" s="93"/>
      <c r="J655" s="94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</row>
    <row r="656" spans="1:22" x14ac:dyDescent="0.25">
      <c r="A656" s="101"/>
      <c r="B656" s="93"/>
      <c r="C656" s="93"/>
      <c r="D656" s="94"/>
      <c r="E656" s="93"/>
      <c r="F656" s="93"/>
      <c r="G656" s="94"/>
      <c r="H656" s="93"/>
      <c r="I656" s="93"/>
      <c r="J656" s="94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</row>
    <row r="657" spans="1:22" x14ac:dyDescent="0.25">
      <c r="A657" s="101"/>
      <c r="B657" s="93"/>
      <c r="C657" s="93"/>
      <c r="D657" s="94"/>
      <c r="E657" s="93"/>
      <c r="F657" s="93"/>
      <c r="G657" s="94"/>
      <c r="H657" s="93"/>
      <c r="I657" s="93"/>
      <c r="J657" s="94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</row>
    <row r="658" spans="1:22" x14ac:dyDescent="0.25">
      <c r="A658" s="101"/>
      <c r="B658" s="93"/>
      <c r="C658" s="93"/>
      <c r="D658" s="94"/>
      <c r="E658" s="93"/>
      <c r="F658" s="93"/>
      <c r="G658" s="94"/>
      <c r="H658" s="93"/>
      <c r="I658" s="93"/>
      <c r="J658" s="94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</row>
    <row r="659" spans="1:22" x14ac:dyDescent="0.25">
      <c r="A659" s="101"/>
      <c r="B659" s="93"/>
      <c r="C659" s="93"/>
      <c r="D659" s="94"/>
      <c r="E659" s="93"/>
      <c r="F659" s="93"/>
      <c r="G659" s="94"/>
      <c r="H659" s="93"/>
      <c r="I659" s="93"/>
      <c r="J659" s="94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</row>
    <row r="660" spans="1:22" x14ac:dyDescent="0.25">
      <c r="A660" s="101"/>
      <c r="B660" s="93"/>
      <c r="C660" s="93"/>
      <c r="D660" s="94"/>
      <c r="E660" s="93"/>
      <c r="F660" s="93"/>
      <c r="G660" s="94"/>
      <c r="H660" s="93"/>
      <c r="I660" s="93"/>
      <c r="J660" s="94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</row>
    <row r="661" spans="1:22" x14ac:dyDescent="0.25">
      <c r="A661" s="101"/>
      <c r="B661" s="93"/>
      <c r="C661" s="93"/>
      <c r="D661" s="94"/>
      <c r="E661" s="93"/>
      <c r="F661" s="93"/>
      <c r="G661" s="94"/>
      <c r="H661" s="93"/>
      <c r="I661" s="93"/>
      <c r="J661" s="94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</row>
    <row r="662" spans="1:22" x14ac:dyDescent="0.25">
      <c r="A662" s="101"/>
      <c r="B662" s="93"/>
      <c r="C662" s="93"/>
      <c r="D662" s="94"/>
      <c r="E662" s="93"/>
      <c r="F662" s="93"/>
      <c r="G662" s="94"/>
      <c r="H662" s="93"/>
      <c r="I662" s="93"/>
      <c r="J662" s="94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</row>
    <row r="663" spans="1:22" x14ac:dyDescent="0.25">
      <c r="A663" s="101"/>
      <c r="B663" s="93"/>
      <c r="C663" s="93"/>
      <c r="D663" s="94"/>
      <c r="E663" s="93"/>
      <c r="F663" s="93"/>
      <c r="G663" s="94"/>
      <c r="H663" s="93"/>
      <c r="I663" s="93"/>
      <c r="J663" s="94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</row>
    <row r="664" spans="1:22" x14ac:dyDescent="0.25">
      <c r="A664" s="101"/>
      <c r="B664" s="93"/>
      <c r="C664" s="93"/>
      <c r="D664" s="94"/>
      <c r="E664" s="93"/>
      <c r="F664" s="93"/>
      <c r="G664" s="94"/>
      <c r="H664" s="93"/>
      <c r="I664" s="93"/>
      <c r="J664" s="94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</row>
    <row r="665" spans="1:22" x14ac:dyDescent="0.25">
      <c r="A665" s="101"/>
      <c r="B665" s="93"/>
      <c r="C665" s="93"/>
      <c r="D665" s="94"/>
      <c r="E665" s="93"/>
      <c r="F665" s="93"/>
      <c r="G665" s="94"/>
      <c r="H665" s="93"/>
      <c r="I665" s="93"/>
      <c r="J665" s="94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</row>
    <row r="666" spans="1:22" x14ac:dyDescent="0.25">
      <c r="A666" s="101"/>
      <c r="B666" s="93"/>
      <c r="C666" s="93"/>
      <c r="D666" s="94"/>
      <c r="E666" s="93"/>
      <c r="F666" s="93"/>
      <c r="G666" s="94"/>
      <c r="H666" s="93"/>
      <c r="I666" s="93"/>
      <c r="J666" s="94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</row>
    <row r="667" spans="1:22" x14ac:dyDescent="0.25">
      <c r="A667" s="101"/>
      <c r="B667" s="93"/>
      <c r="C667" s="93"/>
      <c r="D667" s="94"/>
      <c r="E667" s="93"/>
      <c r="F667" s="93"/>
      <c r="G667" s="94"/>
      <c r="H667" s="93"/>
      <c r="I667" s="93"/>
      <c r="J667" s="94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</row>
    <row r="668" spans="1:22" x14ac:dyDescent="0.25">
      <c r="A668" s="101"/>
      <c r="B668" s="93"/>
      <c r="C668" s="93"/>
      <c r="D668" s="94"/>
      <c r="E668" s="93"/>
      <c r="F668" s="93"/>
      <c r="G668" s="94"/>
      <c r="H668" s="93"/>
      <c r="I668" s="93"/>
      <c r="J668" s="94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</row>
    <row r="669" spans="1:22" x14ac:dyDescent="0.25">
      <c r="A669" s="101"/>
      <c r="B669" s="93"/>
      <c r="C669" s="93"/>
      <c r="D669" s="94"/>
      <c r="E669" s="93"/>
      <c r="F669" s="93"/>
      <c r="G669" s="94"/>
      <c r="H669" s="93"/>
      <c r="I669" s="93"/>
      <c r="J669" s="94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</row>
    <row r="670" spans="1:22" x14ac:dyDescent="0.25">
      <c r="A670" s="101"/>
      <c r="B670" s="93"/>
      <c r="C670" s="93"/>
      <c r="D670" s="94"/>
      <c r="E670" s="93"/>
      <c r="F670" s="93"/>
      <c r="G670" s="94"/>
      <c r="H670" s="93"/>
      <c r="I670" s="93"/>
      <c r="J670" s="94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</row>
    <row r="671" spans="1:22" x14ac:dyDescent="0.25">
      <c r="A671" s="101"/>
      <c r="B671" s="93"/>
      <c r="C671" s="93"/>
      <c r="D671" s="94"/>
      <c r="E671" s="93"/>
      <c r="F671" s="93"/>
      <c r="G671" s="94"/>
      <c r="H671" s="93"/>
      <c r="I671" s="93"/>
      <c r="J671" s="94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</row>
    <row r="672" spans="1:22" x14ac:dyDescent="0.25">
      <c r="A672" s="101"/>
      <c r="B672" s="93"/>
      <c r="C672" s="93"/>
      <c r="D672" s="94"/>
      <c r="E672" s="93"/>
      <c r="F672" s="93"/>
      <c r="G672" s="94"/>
      <c r="H672" s="93"/>
      <c r="I672" s="93"/>
      <c r="J672" s="94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</row>
    <row r="673" spans="1:22" x14ac:dyDescent="0.25">
      <c r="A673" s="101"/>
      <c r="B673" s="93"/>
      <c r="C673" s="93"/>
      <c r="D673" s="94"/>
      <c r="E673" s="93"/>
      <c r="F673" s="93"/>
      <c r="G673" s="94"/>
      <c r="H673" s="93"/>
      <c r="I673" s="93"/>
      <c r="J673" s="94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</row>
    <row r="674" spans="1:22" x14ac:dyDescent="0.25">
      <c r="A674" s="101"/>
      <c r="B674" s="93"/>
      <c r="C674" s="93"/>
      <c r="D674" s="94"/>
      <c r="E674" s="93"/>
      <c r="F674" s="93"/>
      <c r="G674" s="94"/>
      <c r="H674" s="93"/>
      <c r="I674" s="93"/>
      <c r="J674" s="94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</row>
    <row r="675" spans="1:22" x14ac:dyDescent="0.25">
      <c r="A675" s="101"/>
      <c r="B675" s="93"/>
      <c r="C675" s="93"/>
      <c r="D675" s="94"/>
      <c r="E675" s="93"/>
      <c r="F675" s="93"/>
      <c r="G675" s="94"/>
      <c r="H675" s="93"/>
      <c r="I675" s="93"/>
      <c r="J675" s="94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</row>
    <row r="676" spans="1:22" x14ac:dyDescent="0.25">
      <c r="A676" s="101"/>
      <c r="B676" s="93"/>
      <c r="C676" s="93"/>
      <c r="D676" s="94"/>
      <c r="E676" s="93"/>
      <c r="F676" s="93"/>
      <c r="G676" s="94"/>
      <c r="H676" s="93"/>
      <c r="I676" s="93"/>
      <c r="J676" s="94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</row>
    <row r="677" spans="1:22" x14ac:dyDescent="0.25">
      <c r="A677" s="101"/>
      <c r="B677" s="93"/>
      <c r="C677" s="93"/>
      <c r="D677" s="94"/>
      <c r="E677" s="93"/>
      <c r="F677" s="93"/>
      <c r="G677" s="94"/>
      <c r="H677" s="93"/>
      <c r="I677" s="93"/>
      <c r="J677" s="94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</row>
    <row r="678" spans="1:22" x14ac:dyDescent="0.25">
      <c r="A678" s="101"/>
      <c r="B678" s="93"/>
      <c r="C678" s="93"/>
      <c r="D678" s="94"/>
      <c r="E678" s="93"/>
      <c r="F678" s="93"/>
      <c r="G678" s="94"/>
      <c r="H678" s="93"/>
      <c r="I678" s="93"/>
      <c r="J678" s="94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</row>
    <row r="679" spans="1:22" x14ac:dyDescent="0.25">
      <c r="A679" s="101"/>
      <c r="B679" s="93"/>
      <c r="C679" s="93"/>
      <c r="D679" s="94"/>
      <c r="E679" s="93"/>
      <c r="F679" s="93"/>
      <c r="G679" s="94"/>
      <c r="H679" s="93"/>
      <c r="I679" s="93"/>
      <c r="J679" s="94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</row>
    <row r="680" spans="1:22" x14ac:dyDescent="0.25">
      <c r="A680" s="101"/>
      <c r="B680" s="93"/>
      <c r="C680" s="93"/>
      <c r="D680" s="94"/>
      <c r="E680" s="93"/>
      <c r="F680" s="93"/>
      <c r="G680" s="94"/>
      <c r="H680" s="93"/>
      <c r="I680" s="93"/>
      <c r="J680" s="94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</row>
    <row r="681" spans="1:22" x14ac:dyDescent="0.25">
      <c r="A681" s="101"/>
      <c r="B681" s="93"/>
      <c r="C681" s="93"/>
      <c r="D681" s="94"/>
      <c r="E681" s="93"/>
      <c r="F681" s="93"/>
      <c r="G681" s="94"/>
      <c r="H681" s="93"/>
      <c r="I681" s="93"/>
      <c r="J681" s="94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</row>
    <row r="682" spans="1:22" x14ac:dyDescent="0.25">
      <c r="A682" s="101"/>
      <c r="B682" s="93"/>
      <c r="C682" s="93"/>
      <c r="D682" s="94"/>
      <c r="E682" s="93"/>
      <c r="F682" s="93"/>
      <c r="G682" s="94"/>
      <c r="H682" s="93"/>
      <c r="I682" s="93"/>
      <c r="J682" s="94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</row>
    <row r="683" spans="1:22" x14ac:dyDescent="0.25">
      <c r="A683" s="101"/>
      <c r="B683" s="93"/>
      <c r="C683" s="93"/>
      <c r="D683" s="94"/>
      <c r="E683" s="93"/>
      <c r="F683" s="93"/>
      <c r="G683" s="94"/>
      <c r="H683" s="93"/>
      <c r="I683" s="93"/>
      <c r="J683" s="94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</row>
    <row r="684" spans="1:22" x14ac:dyDescent="0.25">
      <c r="A684" s="101"/>
      <c r="B684" s="93"/>
      <c r="C684" s="93"/>
      <c r="D684" s="94"/>
      <c r="E684" s="93"/>
      <c r="F684" s="93"/>
      <c r="G684" s="94"/>
      <c r="H684" s="93"/>
      <c r="I684" s="93"/>
      <c r="J684" s="94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</row>
    <row r="685" spans="1:22" x14ac:dyDescent="0.25">
      <c r="A685" s="101"/>
      <c r="B685" s="93"/>
      <c r="C685" s="93"/>
      <c r="D685" s="94"/>
      <c r="E685" s="93"/>
      <c r="F685" s="93"/>
      <c r="G685" s="94"/>
      <c r="H685" s="93"/>
      <c r="I685" s="93"/>
      <c r="J685" s="94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</row>
    <row r="686" spans="1:22" x14ac:dyDescent="0.25">
      <c r="A686" s="101"/>
      <c r="B686" s="93"/>
      <c r="C686" s="93"/>
      <c r="D686" s="94"/>
      <c r="E686" s="93"/>
      <c r="F686" s="93"/>
      <c r="G686" s="94"/>
      <c r="H686" s="93"/>
      <c r="I686" s="93"/>
      <c r="J686" s="94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</row>
    <row r="687" spans="1:22" x14ac:dyDescent="0.25">
      <c r="A687" s="101"/>
      <c r="B687" s="93"/>
      <c r="C687" s="93"/>
      <c r="D687" s="94"/>
      <c r="E687" s="93"/>
      <c r="F687" s="93"/>
      <c r="G687" s="94"/>
      <c r="H687" s="93"/>
      <c r="I687" s="93"/>
      <c r="J687" s="94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</row>
    <row r="688" spans="1:22" x14ac:dyDescent="0.25">
      <c r="A688" s="101"/>
      <c r="B688" s="93"/>
      <c r="C688" s="93"/>
      <c r="D688" s="94"/>
      <c r="E688" s="93"/>
      <c r="F688" s="93"/>
      <c r="G688" s="94"/>
      <c r="H688" s="93"/>
      <c r="I688" s="93"/>
      <c r="J688" s="94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</row>
    <row r="689" spans="1:22" x14ac:dyDescent="0.25">
      <c r="A689" s="101"/>
      <c r="B689" s="93"/>
      <c r="C689" s="93"/>
      <c r="D689" s="94"/>
      <c r="E689" s="93"/>
      <c r="F689" s="93"/>
      <c r="G689" s="94"/>
      <c r="H689" s="93"/>
      <c r="I689" s="93"/>
      <c r="J689" s="94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</row>
    <row r="690" spans="1:22" x14ac:dyDescent="0.25">
      <c r="A690" s="101"/>
      <c r="B690" s="93"/>
      <c r="C690" s="93"/>
      <c r="D690" s="94"/>
      <c r="E690" s="93"/>
      <c r="F690" s="93"/>
      <c r="G690" s="94"/>
      <c r="H690" s="93"/>
      <c r="I690" s="93"/>
      <c r="J690" s="94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</row>
    <row r="691" spans="1:22" x14ac:dyDescent="0.25">
      <c r="A691" s="101"/>
      <c r="B691" s="93"/>
      <c r="C691" s="93"/>
      <c r="D691" s="94"/>
      <c r="E691" s="93"/>
      <c r="F691" s="93"/>
      <c r="G691" s="94"/>
      <c r="H691" s="93"/>
      <c r="I691" s="93"/>
      <c r="J691" s="94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</row>
    <row r="692" spans="1:22" x14ac:dyDescent="0.25">
      <c r="A692" s="101"/>
      <c r="B692" s="93"/>
      <c r="C692" s="93"/>
      <c r="D692" s="94"/>
      <c r="E692" s="93"/>
      <c r="F692" s="93"/>
      <c r="G692" s="94"/>
      <c r="H692" s="93"/>
      <c r="I692" s="93"/>
      <c r="J692" s="94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</row>
    <row r="693" spans="1:22" x14ac:dyDescent="0.25">
      <c r="A693" s="101"/>
      <c r="B693" s="93"/>
      <c r="C693" s="93"/>
      <c r="D693" s="94"/>
      <c r="E693" s="93"/>
      <c r="F693" s="93"/>
      <c r="G693" s="94"/>
      <c r="H693" s="93"/>
      <c r="I693" s="93"/>
      <c r="J693" s="94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</row>
    <row r="694" spans="1:22" x14ac:dyDescent="0.25">
      <c r="A694" s="101"/>
      <c r="B694" s="93"/>
      <c r="C694" s="93"/>
      <c r="D694" s="94"/>
      <c r="E694" s="93"/>
      <c r="F694" s="93"/>
      <c r="G694" s="94"/>
      <c r="H694" s="93"/>
      <c r="I694" s="93"/>
      <c r="J694" s="94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</row>
    <row r="695" spans="1:22" x14ac:dyDescent="0.25">
      <c r="A695" s="101"/>
      <c r="B695" s="93"/>
      <c r="C695" s="93"/>
      <c r="D695" s="94"/>
      <c r="E695" s="93"/>
      <c r="F695" s="93"/>
      <c r="G695" s="94"/>
      <c r="H695" s="93"/>
      <c r="I695" s="93"/>
      <c r="J695" s="94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</row>
    <row r="696" spans="1:22" x14ac:dyDescent="0.25">
      <c r="A696" s="101"/>
      <c r="B696" s="93"/>
      <c r="C696" s="93"/>
      <c r="D696" s="94"/>
      <c r="E696" s="93"/>
      <c r="F696" s="93"/>
      <c r="G696" s="94"/>
      <c r="H696" s="93"/>
      <c r="I696" s="93"/>
      <c r="J696" s="94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</row>
    <row r="697" spans="1:22" x14ac:dyDescent="0.25">
      <c r="A697" s="101"/>
      <c r="B697" s="93"/>
      <c r="C697" s="93"/>
      <c r="D697" s="94"/>
      <c r="E697" s="93"/>
      <c r="F697" s="93"/>
      <c r="G697" s="94"/>
      <c r="H697" s="93"/>
      <c r="I697" s="93"/>
      <c r="J697" s="94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</row>
    <row r="698" spans="1:22" x14ac:dyDescent="0.25">
      <c r="A698" s="101"/>
      <c r="B698" s="93"/>
      <c r="C698" s="93"/>
      <c r="D698" s="94"/>
      <c r="E698" s="93"/>
      <c r="F698" s="93"/>
      <c r="G698" s="94"/>
      <c r="H698" s="93"/>
      <c r="I698" s="93"/>
      <c r="J698" s="94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</row>
    <row r="699" spans="1:22" x14ac:dyDescent="0.25">
      <c r="A699" s="101"/>
      <c r="B699" s="93"/>
      <c r="C699" s="93"/>
      <c r="D699" s="94"/>
      <c r="E699" s="93"/>
      <c r="F699" s="93"/>
      <c r="G699" s="94"/>
      <c r="H699" s="93"/>
      <c r="I699" s="93"/>
      <c r="J699" s="94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</row>
    <row r="700" spans="1:22" x14ac:dyDescent="0.25">
      <c r="A700" s="101"/>
      <c r="B700" s="93"/>
      <c r="C700" s="93"/>
      <c r="D700" s="94"/>
      <c r="E700" s="93"/>
      <c r="F700" s="93"/>
      <c r="G700" s="94"/>
      <c r="H700" s="93"/>
      <c r="I700" s="93"/>
      <c r="J700" s="94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</row>
    <row r="701" spans="1:22" x14ac:dyDescent="0.25">
      <c r="A701" s="101"/>
      <c r="B701" s="93"/>
      <c r="C701" s="93"/>
      <c r="D701" s="94"/>
      <c r="E701" s="93"/>
      <c r="F701" s="93"/>
      <c r="G701" s="94"/>
      <c r="H701" s="93"/>
      <c r="I701" s="93"/>
      <c r="J701" s="94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</row>
    <row r="702" spans="1:22" x14ac:dyDescent="0.25">
      <c r="A702" s="101"/>
      <c r="B702" s="93"/>
      <c r="C702" s="93"/>
      <c r="D702" s="94"/>
      <c r="E702" s="93"/>
      <c r="F702" s="93"/>
      <c r="G702" s="94"/>
      <c r="H702" s="93"/>
      <c r="I702" s="93"/>
      <c r="J702" s="94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</row>
    <row r="703" spans="1:22" x14ac:dyDescent="0.25">
      <c r="A703" s="101"/>
      <c r="B703" s="93"/>
      <c r="C703" s="93"/>
      <c r="D703" s="94"/>
      <c r="E703" s="93"/>
      <c r="F703" s="93"/>
      <c r="G703" s="94"/>
      <c r="H703" s="93"/>
      <c r="I703" s="93"/>
      <c r="J703" s="94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</row>
    <row r="704" spans="1:22" x14ac:dyDescent="0.25">
      <c r="A704" s="101"/>
      <c r="B704" s="93"/>
      <c r="C704" s="93"/>
      <c r="D704" s="94"/>
      <c r="E704" s="93"/>
      <c r="F704" s="93"/>
      <c r="G704" s="94"/>
      <c r="H704" s="93"/>
      <c r="I704" s="93"/>
      <c r="J704" s="94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</row>
    <row r="705" spans="1:22" x14ac:dyDescent="0.25">
      <c r="A705" s="101"/>
      <c r="B705" s="93"/>
      <c r="C705" s="93"/>
      <c r="D705" s="94"/>
      <c r="E705" s="93"/>
      <c r="F705" s="93"/>
      <c r="G705" s="94"/>
      <c r="H705" s="93"/>
      <c r="I705" s="93"/>
      <c r="J705" s="94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</row>
    <row r="706" spans="1:22" x14ac:dyDescent="0.25">
      <c r="A706" s="101"/>
      <c r="B706" s="93"/>
      <c r="C706" s="93"/>
      <c r="D706" s="94"/>
      <c r="E706" s="93"/>
      <c r="F706" s="93"/>
      <c r="G706" s="94"/>
      <c r="H706" s="93"/>
      <c r="I706" s="93"/>
      <c r="J706" s="94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</row>
    <row r="707" spans="1:22" x14ac:dyDescent="0.25">
      <c r="A707" s="101"/>
      <c r="B707" s="93"/>
      <c r="C707" s="93"/>
      <c r="D707" s="94"/>
      <c r="E707" s="93"/>
      <c r="F707" s="93"/>
      <c r="G707" s="94"/>
      <c r="H707" s="93"/>
      <c r="I707" s="93"/>
      <c r="J707" s="94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</row>
    <row r="708" spans="1:22" x14ac:dyDescent="0.25">
      <c r="A708" s="101"/>
      <c r="B708" s="93"/>
      <c r="C708" s="93"/>
      <c r="D708" s="94"/>
      <c r="E708" s="93"/>
      <c r="F708" s="93"/>
      <c r="G708" s="94"/>
      <c r="H708" s="93"/>
      <c r="I708" s="93"/>
      <c r="J708" s="94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</row>
    <row r="709" spans="1:22" x14ac:dyDescent="0.25">
      <c r="A709" s="101"/>
      <c r="B709" s="93"/>
      <c r="C709" s="93"/>
      <c r="D709" s="94"/>
      <c r="E709" s="93"/>
      <c r="F709" s="93"/>
      <c r="G709" s="94"/>
      <c r="H709" s="93"/>
      <c r="I709" s="93"/>
      <c r="J709" s="94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</row>
    <row r="710" spans="1:22" x14ac:dyDescent="0.25">
      <c r="A710" s="101"/>
      <c r="B710" s="93"/>
      <c r="C710" s="93"/>
      <c r="D710" s="94"/>
      <c r="E710" s="93"/>
      <c r="F710" s="93"/>
      <c r="G710" s="94"/>
      <c r="H710" s="93"/>
      <c r="I710" s="93"/>
      <c r="J710" s="94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</row>
    <row r="711" spans="1:22" x14ac:dyDescent="0.25">
      <c r="A711" s="101"/>
      <c r="B711" s="93"/>
      <c r="C711" s="93"/>
      <c r="D711" s="94"/>
      <c r="E711" s="93"/>
      <c r="F711" s="93"/>
      <c r="G711" s="94"/>
      <c r="H711" s="93"/>
      <c r="I711" s="93"/>
      <c r="J711" s="94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</row>
    <row r="712" spans="1:22" x14ac:dyDescent="0.25">
      <c r="A712" s="101"/>
      <c r="B712" s="93"/>
      <c r="C712" s="93"/>
      <c r="D712" s="94"/>
      <c r="E712" s="93"/>
      <c r="F712" s="93"/>
      <c r="G712" s="94"/>
      <c r="H712" s="93"/>
      <c r="I712" s="93"/>
      <c r="J712" s="94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</row>
    <row r="713" spans="1:22" x14ac:dyDescent="0.25">
      <c r="A713" s="101"/>
      <c r="B713" s="93"/>
      <c r="C713" s="93"/>
      <c r="D713" s="94"/>
      <c r="E713" s="93"/>
      <c r="F713" s="93"/>
      <c r="G713" s="94"/>
      <c r="H713" s="93"/>
      <c r="I713" s="93"/>
      <c r="J713" s="94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</row>
    <row r="714" spans="1:22" x14ac:dyDescent="0.25">
      <c r="A714" s="101"/>
      <c r="B714" s="93"/>
      <c r="C714" s="93"/>
      <c r="D714" s="94"/>
      <c r="E714" s="93"/>
      <c r="F714" s="93"/>
      <c r="G714" s="94"/>
      <c r="H714" s="93"/>
      <c r="I714" s="93"/>
      <c r="J714" s="94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</row>
    <row r="715" spans="1:22" x14ac:dyDescent="0.25">
      <c r="A715" s="101"/>
      <c r="B715" s="93"/>
      <c r="C715" s="93"/>
      <c r="D715" s="94"/>
      <c r="E715" s="93"/>
      <c r="F715" s="93"/>
      <c r="G715" s="94"/>
      <c r="H715" s="93"/>
      <c r="I715" s="93"/>
      <c r="J715" s="94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</row>
    <row r="716" spans="1:22" x14ac:dyDescent="0.25">
      <c r="A716" s="101"/>
      <c r="B716" s="93"/>
      <c r="C716" s="93"/>
      <c r="D716" s="94"/>
      <c r="E716" s="93"/>
      <c r="F716" s="93"/>
      <c r="G716" s="94"/>
      <c r="H716" s="93"/>
      <c r="I716" s="93"/>
      <c r="J716" s="94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</row>
    <row r="717" spans="1:22" x14ac:dyDescent="0.25">
      <c r="A717" s="101"/>
      <c r="B717" s="93"/>
      <c r="C717" s="93"/>
      <c r="D717" s="94"/>
      <c r="E717" s="93"/>
      <c r="F717" s="93"/>
      <c r="G717" s="94"/>
      <c r="H717" s="93"/>
      <c r="I717" s="93"/>
      <c r="J717" s="94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</row>
    <row r="718" spans="1:22" x14ac:dyDescent="0.25">
      <c r="A718" s="101"/>
      <c r="B718" s="93"/>
      <c r="C718" s="93"/>
      <c r="D718" s="94"/>
      <c r="E718" s="93"/>
      <c r="F718" s="93"/>
      <c r="G718" s="94"/>
      <c r="H718" s="93"/>
      <c r="I718" s="93"/>
      <c r="J718" s="94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</row>
    <row r="719" spans="1:22" x14ac:dyDescent="0.25">
      <c r="A719" s="101"/>
      <c r="B719" s="93"/>
      <c r="C719" s="93"/>
      <c r="D719" s="94"/>
      <c r="E719" s="93"/>
      <c r="F719" s="93"/>
      <c r="G719" s="94"/>
      <c r="H719" s="93"/>
      <c r="I719" s="93"/>
      <c r="J719" s="94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</row>
    <row r="720" spans="1:22" x14ac:dyDescent="0.25">
      <c r="A720" s="101"/>
      <c r="B720" s="93"/>
      <c r="C720" s="93"/>
      <c r="D720" s="94"/>
      <c r="E720" s="93"/>
      <c r="F720" s="93"/>
      <c r="G720" s="94"/>
      <c r="H720" s="93"/>
      <c r="I720" s="93"/>
      <c r="J720" s="94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</row>
    <row r="721" spans="1:22" x14ac:dyDescent="0.25">
      <c r="A721" s="101"/>
      <c r="B721" s="93"/>
      <c r="C721" s="93"/>
      <c r="D721" s="94"/>
      <c r="E721" s="93"/>
      <c r="F721" s="93"/>
      <c r="G721" s="94"/>
      <c r="H721" s="93"/>
      <c r="I721" s="93"/>
      <c r="J721" s="94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</row>
    <row r="722" spans="1:22" x14ac:dyDescent="0.25">
      <c r="A722" s="101"/>
      <c r="B722" s="93"/>
      <c r="C722" s="93"/>
      <c r="D722" s="94"/>
      <c r="E722" s="93"/>
      <c r="F722" s="93"/>
      <c r="G722" s="94"/>
      <c r="H722" s="93"/>
      <c r="I722" s="93"/>
      <c r="J722" s="94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</row>
    <row r="723" spans="1:22" x14ac:dyDescent="0.25">
      <c r="A723" s="101"/>
      <c r="B723" s="93"/>
      <c r="C723" s="93"/>
      <c r="D723" s="94"/>
      <c r="E723" s="93"/>
      <c r="F723" s="93"/>
      <c r="G723" s="94"/>
      <c r="H723" s="93"/>
      <c r="I723" s="93"/>
      <c r="J723" s="94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</row>
    <row r="724" spans="1:22" x14ac:dyDescent="0.25">
      <c r="A724" s="101"/>
      <c r="B724" s="93"/>
      <c r="C724" s="93"/>
      <c r="D724" s="94"/>
      <c r="E724" s="93"/>
      <c r="F724" s="93"/>
      <c r="G724" s="94"/>
      <c r="H724" s="93"/>
      <c r="I724" s="93"/>
      <c r="J724" s="94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</row>
    <row r="725" spans="1:22" x14ac:dyDescent="0.25">
      <c r="A725" s="101"/>
      <c r="B725" s="93"/>
      <c r="C725" s="93"/>
      <c r="D725" s="94"/>
      <c r="E725" s="93"/>
      <c r="F725" s="93"/>
      <c r="G725" s="94"/>
      <c r="H725" s="93"/>
      <c r="I725" s="93"/>
      <c r="J725" s="94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</row>
    <row r="726" spans="1:22" x14ac:dyDescent="0.25">
      <c r="A726" s="101"/>
      <c r="B726" s="93"/>
      <c r="C726" s="93"/>
      <c r="D726" s="94"/>
      <c r="E726" s="93"/>
      <c r="F726" s="93"/>
      <c r="G726" s="94"/>
      <c r="H726" s="93"/>
      <c r="I726" s="93"/>
      <c r="J726" s="94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</row>
    <row r="727" spans="1:22" x14ac:dyDescent="0.25">
      <c r="A727" s="101"/>
      <c r="B727" s="93"/>
      <c r="C727" s="93"/>
      <c r="D727" s="94"/>
      <c r="E727" s="93"/>
      <c r="F727" s="93"/>
      <c r="G727" s="94"/>
      <c r="H727" s="93"/>
      <c r="I727" s="93"/>
      <c r="J727" s="94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</row>
    <row r="728" spans="1:22" x14ac:dyDescent="0.25">
      <c r="A728" s="101"/>
      <c r="B728" s="93"/>
      <c r="C728" s="93"/>
      <c r="D728" s="94"/>
      <c r="E728" s="93"/>
      <c r="F728" s="93"/>
      <c r="G728" s="94"/>
      <c r="H728" s="93"/>
      <c r="I728" s="93"/>
      <c r="J728" s="94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</row>
    <row r="729" spans="1:22" x14ac:dyDescent="0.25">
      <c r="A729" s="101"/>
      <c r="B729" s="93"/>
      <c r="C729" s="93"/>
      <c r="D729" s="94"/>
      <c r="E729" s="93"/>
      <c r="F729" s="93"/>
      <c r="G729" s="94"/>
      <c r="H729" s="93"/>
      <c r="I729" s="93"/>
      <c r="J729" s="94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</row>
    <row r="730" spans="1:22" x14ac:dyDescent="0.25">
      <c r="A730" s="101"/>
      <c r="B730" s="93"/>
      <c r="C730" s="93"/>
      <c r="D730" s="94"/>
      <c r="E730" s="93"/>
      <c r="F730" s="93"/>
      <c r="G730" s="94"/>
      <c r="H730" s="93"/>
      <c r="I730" s="93"/>
      <c r="J730" s="94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</row>
    <row r="731" spans="1:22" x14ac:dyDescent="0.25">
      <c r="A731" s="101"/>
      <c r="B731" s="93"/>
      <c r="C731" s="93"/>
      <c r="D731" s="94"/>
      <c r="E731" s="93"/>
      <c r="F731" s="93"/>
      <c r="G731" s="94"/>
      <c r="H731" s="93"/>
      <c r="I731" s="93"/>
      <c r="J731" s="94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</row>
    <row r="732" spans="1:22" x14ac:dyDescent="0.25">
      <c r="A732" s="101"/>
      <c r="B732" s="93"/>
      <c r="C732" s="93"/>
      <c r="D732" s="94"/>
      <c r="E732" s="93"/>
      <c r="F732" s="93"/>
      <c r="G732" s="94"/>
      <c r="H732" s="93"/>
      <c r="I732" s="93"/>
      <c r="J732" s="94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</row>
    <row r="733" spans="1:22" x14ac:dyDescent="0.25">
      <c r="A733" s="101"/>
      <c r="B733" s="93"/>
      <c r="C733" s="93"/>
      <c r="D733" s="94"/>
      <c r="E733" s="93"/>
      <c r="F733" s="93"/>
      <c r="G733" s="94"/>
      <c r="H733" s="93"/>
      <c r="I733" s="93"/>
      <c r="J733" s="94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</row>
    <row r="734" spans="1:22" x14ac:dyDescent="0.25">
      <c r="A734" s="101"/>
      <c r="B734" s="93"/>
      <c r="C734" s="93"/>
      <c r="D734" s="94"/>
      <c r="E734" s="93"/>
      <c r="F734" s="93"/>
      <c r="G734" s="94"/>
      <c r="H734" s="93"/>
      <c r="I734" s="93"/>
      <c r="J734" s="94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</row>
    <row r="735" spans="1:22" x14ac:dyDescent="0.25">
      <c r="A735" s="101"/>
      <c r="B735" s="93"/>
      <c r="C735" s="93"/>
      <c r="D735" s="94"/>
      <c r="E735" s="93"/>
      <c r="F735" s="93"/>
      <c r="G735" s="94"/>
      <c r="H735" s="93"/>
      <c r="I735" s="93"/>
      <c r="J735" s="94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</row>
    <row r="736" spans="1:22" x14ac:dyDescent="0.25">
      <c r="A736" s="101"/>
      <c r="B736" s="93"/>
      <c r="C736" s="93"/>
      <c r="D736" s="94"/>
      <c r="E736" s="93"/>
      <c r="F736" s="93"/>
      <c r="G736" s="94"/>
      <c r="H736" s="93"/>
      <c r="I736" s="93"/>
      <c r="J736" s="94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</row>
    <row r="737" spans="1:22" x14ac:dyDescent="0.25">
      <c r="A737" s="101"/>
      <c r="B737" s="93"/>
      <c r="C737" s="93"/>
      <c r="D737" s="94"/>
      <c r="E737" s="93"/>
      <c r="F737" s="93"/>
      <c r="G737" s="94"/>
      <c r="H737" s="93"/>
      <c r="I737" s="93"/>
      <c r="J737" s="94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</row>
    <row r="738" spans="1:22" x14ac:dyDescent="0.25">
      <c r="A738" s="101"/>
      <c r="B738" s="93"/>
      <c r="C738" s="93"/>
      <c r="D738" s="94"/>
      <c r="E738" s="93"/>
      <c r="F738" s="93"/>
      <c r="G738" s="94"/>
      <c r="H738" s="93"/>
      <c r="I738" s="93"/>
      <c r="J738" s="94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</row>
    <row r="739" spans="1:22" x14ac:dyDescent="0.25">
      <c r="A739" s="101"/>
      <c r="B739" s="93"/>
      <c r="C739" s="93"/>
      <c r="D739" s="94"/>
      <c r="E739" s="93"/>
      <c r="F739" s="93"/>
      <c r="G739" s="94"/>
      <c r="H739" s="93"/>
      <c r="I739" s="93"/>
      <c r="J739" s="94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</row>
    <row r="740" spans="1:22" x14ac:dyDescent="0.25">
      <c r="A740" s="101"/>
      <c r="B740" s="93"/>
      <c r="C740" s="93"/>
      <c r="D740" s="94"/>
      <c r="E740" s="93"/>
      <c r="F740" s="93"/>
      <c r="G740" s="94"/>
      <c r="H740" s="93"/>
      <c r="I740" s="93"/>
      <c r="J740" s="94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</row>
    <row r="741" spans="1:22" x14ac:dyDescent="0.25">
      <c r="A741" s="101"/>
      <c r="B741" s="93"/>
      <c r="C741" s="93"/>
      <c r="D741" s="94"/>
      <c r="E741" s="93"/>
      <c r="F741" s="93"/>
      <c r="G741" s="94"/>
      <c r="H741" s="93"/>
      <c r="I741" s="93"/>
      <c r="J741" s="94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</row>
    <row r="742" spans="1:22" x14ac:dyDescent="0.25">
      <c r="A742" s="101"/>
      <c r="B742" s="93"/>
      <c r="C742" s="93"/>
      <c r="D742" s="94"/>
      <c r="E742" s="93"/>
      <c r="F742" s="93"/>
      <c r="G742" s="94"/>
      <c r="H742" s="93"/>
      <c r="I742" s="93"/>
      <c r="J742" s="94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</row>
    <row r="743" spans="1:22" x14ac:dyDescent="0.25">
      <c r="A743" s="101"/>
      <c r="B743" s="93"/>
      <c r="C743" s="93"/>
      <c r="D743" s="94"/>
      <c r="E743" s="93"/>
      <c r="F743" s="93"/>
      <c r="G743" s="94"/>
      <c r="H743" s="93"/>
      <c r="I743" s="93"/>
      <c r="J743" s="94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</row>
    <row r="744" spans="1:22" x14ac:dyDescent="0.25">
      <c r="A744" s="101"/>
      <c r="B744" s="93"/>
      <c r="C744" s="93"/>
      <c r="D744" s="94"/>
      <c r="E744" s="93"/>
      <c r="F744" s="93"/>
      <c r="G744" s="94"/>
      <c r="H744" s="93"/>
      <c r="I744" s="93"/>
      <c r="J744" s="94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</row>
    <row r="745" spans="1:22" x14ac:dyDescent="0.25">
      <c r="A745" s="101"/>
      <c r="B745" s="93"/>
      <c r="C745" s="93"/>
      <c r="D745" s="94"/>
      <c r="E745" s="93"/>
      <c r="F745" s="93"/>
      <c r="G745" s="94"/>
      <c r="H745" s="93"/>
      <c r="I745" s="93"/>
      <c r="J745" s="94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</row>
    <row r="746" spans="1:22" x14ac:dyDescent="0.25">
      <c r="A746" s="101"/>
      <c r="B746" s="93"/>
      <c r="C746" s="93"/>
      <c r="D746" s="94"/>
      <c r="E746" s="93"/>
      <c r="F746" s="93"/>
      <c r="G746" s="94"/>
      <c r="H746" s="93"/>
      <c r="I746" s="93"/>
      <c r="J746" s="94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</row>
    <row r="747" spans="1:22" x14ac:dyDescent="0.25">
      <c r="A747" s="101"/>
      <c r="B747" s="93"/>
      <c r="C747" s="93"/>
      <c r="D747" s="94"/>
      <c r="E747" s="93"/>
      <c r="F747" s="93"/>
      <c r="G747" s="94"/>
      <c r="H747" s="93"/>
      <c r="I747" s="93"/>
      <c r="J747" s="94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</row>
    <row r="748" spans="1:22" x14ac:dyDescent="0.25">
      <c r="A748" s="101"/>
      <c r="B748" s="93"/>
      <c r="C748" s="93"/>
      <c r="D748" s="94"/>
      <c r="E748" s="93"/>
      <c r="F748" s="93"/>
      <c r="G748" s="94"/>
      <c r="H748" s="93"/>
      <c r="I748" s="93"/>
      <c r="J748" s="94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</row>
    <row r="749" spans="1:22" x14ac:dyDescent="0.25">
      <c r="A749" s="101"/>
      <c r="B749" s="93"/>
      <c r="C749" s="93"/>
      <c r="D749" s="94"/>
      <c r="E749" s="93"/>
      <c r="F749" s="93"/>
      <c r="G749" s="94"/>
      <c r="H749" s="93"/>
      <c r="I749" s="93"/>
      <c r="J749" s="94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</row>
    <row r="750" spans="1:22" x14ac:dyDescent="0.25">
      <c r="A750" s="101"/>
      <c r="B750" s="93"/>
      <c r="C750" s="93"/>
      <c r="D750" s="94"/>
      <c r="E750" s="93"/>
      <c r="F750" s="93"/>
      <c r="G750" s="94"/>
      <c r="H750" s="93"/>
      <c r="I750" s="93"/>
      <c r="J750" s="94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</row>
    <row r="751" spans="1:22" x14ac:dyDescent="0.25">
      <c r="A751" s="101"/>
      <c r="B751" s="93"/>
      <c r="C751" s="93"/>
      <c r="D751" s="94"/>
      <c r="E751" s="93"/>
      <c r="F751" s="93"/>
      <c r="G751" s="94"/>
      <c r="H751" s="93"/>
      <c r="I751" s="93"/>
      <c r="J751" s="94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</row>
    <row r="752" spans="1:22" x14ac:dyDescent="0.25">
      <c r="A752" s="101"/>
      <c r="B752" s="93"/>
      <c r="C752" s="93"/>
      <c r="D752" s="94"/>
      <c r="E752" s="93"/>
      <c r="F752" s="93"/>
      <c r="G752" s="94"/>
      <c r="H752" s="93"/>
      <c r="I752" s="93"/>
      <c r="J752" s="94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</row>
    <row r="753" spans="1:22" x14ac:dyDescent="0.25">
      <c r="A753" s="101"/>
      <c r="B753" s="93"/>
      <c r="C753" s="93"/>
      <c r="D753" s="94"/>
      <c r="E753" s="93"/>
      <c r="F753" s="93"/>
      <c r="G753" s="94"/>
      <c r="H753" s="93"/>
      <c r="I753" s="93"/>
      <c r="J753" s="94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</row>
    <row r="754" spans="1:22" x14ac:dyDescent="0.25">
      <c r="A754" s="101"/>
      <c r="B754" s="93"/>
      <c r="C754" s="93"/>
      <c r="D754" s="94"/>
      <c r="E754" s="93"/>
      <c r="F754" s="93"/>
      <c r="G754" s="94"/>
      <c r="H754" s="93"/>
      <c r="I754" s="93"/>
      <c r="J754" s="94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</row>
    <row r="755" spans="1:22" x14ac:dyDescent="0.25">
      <c r="A755" s="101"/>
      <c r="B755" s="93"/>
      <c r="C755" s="93"/>
      <c r="D755" s="94"/>
      <c r="E755" s="93"/>
      <c r="F755" s="93"/>
      <c r="G755" s="94"/>
      <c r="H755" s="93"/>
      <c r="I755" s="93"/>
      <c r="J755" s="94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</row>
    <row r="756" spans="1:22" x14ac:dyDescent="0.25">
      <c r="A756" s="101"/>
      <c r="B756" s="93"/>
      <c r="C756" s="93"/>
      <c r="D756" s="94"/>
      <c r="E756" s="93"/>
      <c r="F756" s="93"/>
      <c r="G756" s="94"/>
      <c r="H756" s="93"/>
      <c r="I756" s="93"/>
      <c r="J756" s="94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</row>
    <row r="757" spans="1:22" x14ac:dyDescent="0.25">
      <c r="A757" s="101"/>
      <c r="B757" s="93"/>
      <c r="C757" s="93"/>
      <c r="D757" s="94"/>
      <c r="E757" s="93"/>
      <c r="F757" s="93"/>
      <c r="G757" s="94"/>
      <c r="H757" s="93"/>
      <c r="I757" s="93"/>
      <c r="J757" s="94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</row>
    <row r="758" spans="1:22" x14ac:dyDescent="0.25">
      <c r="A758" s="101"/>
      <c r="B758" s="93"/>
      <c r="C758" s="93"/>
      <c r="D758" s="94"/>
      <c r="E758" s="93"/>
      <c r="F758" s="93"/>
      <c r="G758" s="94"/>
      <c r="H758" s="93"/>
      <c r="I758" s="93"/>
      <c r="J758" s="94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</row>
    <row r="759" spans="1:22" x14ac:dyDescent="0.25">
      <c r="A759" s="101"/>
      <c r="B759" s="93"/>
      <c r="C759" s="93"/>
      <c r="D759" s="94"/>
      <c r="E759" s="93"/>
      <c r="F759" s="93"/>
      <c r="G759" s="94"/>
      <c r="H759" s="93"/>
      <c r="I759" s="93"/>
      <c r="J759" s="94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</row>
    <row r="760" spans="1:22" x14ac:dyDescent="0.25">
      <c r="A760" s="101"/>
      <c r="B760" s="93"/>
      <c r="C760" s="93"/>
      <c r="D760" s="94"/>
      <c r="E760" s="93"/>
      <c r="F760" s="93"/>
      <c r="G760" s="94"/>
      <c r="H760" s="93"/>
      <c r="I760" s="93"/>
      <c r="J760" s="94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</row>
    <row r="761" spans="1:22" x14ac:dyDescent="0.25">
      <c r="A761" s="101"/>
      <c r="B761" s="93"/>
      <c r="C761" s="93"/>
      <c r="D761" s="94"/>
      <c r="E761" s="93"/>
      <c r="F761" s="93"/>
      <c r="G761" s="94"/>
      <c r="H761" s="93"/>
      <c r="I761" s="93"/>
      <c r="J761" s="94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</row>
    <row r="762" spans="1:22" x14ac:dyDescent="0.25">
      <c r="A762" s="101"/>
      <c r="B762" s="93"/>
      <c r="C762" s="93"/>
      <c r="D762" s="94"/>
      <c r="E762" s="93"/>
      <c r="F762" s="93"/>
      <c r="G762" s="94"/>
      <c r="H762" s="93"/>
      <c r="I762" s="93"/>
      <c r="J762" s="94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</row>
    <row r="763" spans="1:22" x14ac:dyDescent="0.25">
      <c r="A763" s="101"/>
      <c r="B763" s="93"/>
      <c r="C763" s="93"/>
      <c r="D763" s="94"/>
      <c r="E763" s="93"/>
      <c r="F763" s="93"/>
      <c r="G763" s="94"/>
      <c r="H763" s="93"/>
      <c r="I763" s="93"/>
      <c r="J763" s="94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</row>
    <row r="764" spans="1:22" x14ac:dyDescent="0.25">
      <c r="A764" s="101"/>
      <c r="B764" s="93"/>
      <c r="C764" s="93"/>
      <c r="D764" s="94"/>
      <c r="E764" s="93"/>
      <c r="F764" s="93"/>
      <c r="G764" s="94"/>
      <c r="H764" s="93"/>
      <c r="I764" s="93"/>
      <c r="J764" s="94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</row>
    <row r="765" spans="1:22" x14ac:dyDescent="0.25">
      <c r="A765" s="101"/>
      <c r="B765" s="93"/>
      <c r="C765" s="93"/>
      <c r="D765" s="94"/>
      <c r="E765" s="93"/>
      <c r="F765" s="93"/>
      <c r="G765" s="94"/>
      <c r="H765" s="93"/>
      <c r="I765" s="93"/>
      <c r="J765" s="94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</row>
    <row r="766" spans="1:22" x14ac:dyDescent="0.25">
      <c r="A766" s="101"/>
      <c r="B766" s="93"/>
      <c r="C766" s="93"/>
      <c r="D766" s="94"/>
      <c r="E766" s="93"/>
      <c r="F766" s="93"/>
      <c r="G766" s="94"/>
      <c r="H766" s="93"/>
      <c r="I766" s="93"/>
      <c r="J766" s="94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</row>
    <row r="767" spans="1:22" x14ac:dyDescent="0.25">
      <c r="A767" s="101"/>
      <c r="B767" s="93"/>
      <c r="C767" s="93"/>
      <c r="D767" s="94"/>
      <c r="E767" s="93"/>
      <c r="F767" s="93"/>
      <c r="G767" s="94"/>
      <c r="H767" s="93"/>
      <c r="I767" s="93"/>
      <c r="J767" s="94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</row>
    <row r="768" spans="1:22" x14ac:dyDescent="0.25">
      <c r="A768" s="101"/>
      <c r="B768" s="93"/>
      <c r="C768" s="93"/>
      <c r="D768" s="94"/>
      <c r="E768" s="93"/>
      <c r="F768" s="93"/>
      <c r="G768" s="94"/>
      <c r="H768" s="93"/>
      <c r="I768" s="93"/>
      <c r="J768" s="94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</row>
    <row r="769" spans="1:22" x14ac:dyDescent="0.25">
      <c r="A769" s="101"/>
      <c r="B769" s="93"/>
      <c r="C769" s="93"/>
      <c r="D769" s="94"/>
      <c r="E769" s="93"/>
      <c r="F769" s="93"/>
      <c r="G769" s="94"/>
      <c r="H769" s="93"/>
      <c r="I769" s="93"/>
      <c r="J769" s="94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</row>
    <row r="770" spans="1:22" x14ac:dyDescent="0.25">
      <c r="A770" s="101"/>
      <c r="B770" s="93"/>
      <c r="C770" s="93"/>
      <c r="D770" s="94"/>
      <c r="E770" s="93"/>
      <c r="F770" s="93"/>
      <c r="G770" s="94"/>
      <c r="H770" s="93"/>
      <c r="I770" s="93"/>
      <c r="J770" s="94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</row>
    <row r="771" spans="1:22" x14ac:dyDescent="0.25">
      <c r="A771" s="101"/>
      <c r="B771" s="93"/>
      <c r="C771" s="93"/>
      <c r="D771" s="94"/>
      <c r="E771" s="93"/>
      <c r="F771" s="93"/>
      <c r="G771" s="94"/>
      <c r="H771" s="93"/>
      <c r="I771" s="93"/>
      <c r="J771" s="94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</row>
    <row r="772" spans="1:22" x14ac:dyDescent="0.25">
      <c r="A772" s="101"/>
      <c r="B772" s="93"/>
      <c r="C772" s="93"/>
      <c r="D772" s="94"/>
      <c r="E772" s="93"/>
      <c r="F772" s="93"/>
      <c r="G772" s="94"/>
      <c r="H772" s="93"/>
      <c r="I772" s="93"/>
      <c r="J772" s="94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</row>
    <row r="773" spans="1:22" x14ac:dyDescent="0.25">
      <c r="A773" s="101"/>
      <c r="B773" s="93"/>
      <c r="C773" s="93"/>
      <c r="D773" s="94"/>
      <c r="E773" s="93"/>
      <c r="F773" s="93"/>
      <c r="G773" s="94"/>
      <c r="H773" s="93"/>
      <c r="I773" s="93"/>
      <c r="J773" s="94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</row>
    <row r="774" spans="1:22" x14ac:dyDescent="0.25">
      <c r="A774" s="101"/>
      <c r="B774" s="93"/>
      <c r="C774" s="93"/>
      <c r="D774" s="94"/>
      <c r="E774" s="93"/>
      <c r="F774" s="93"/>
      <c r="G774" s="94"/>
      <c r="H774" s="93"/>
      <c r="I774" s="93"/>
      <c r="J774" s="94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</row>
    <row r="775" spans="1:22" x14ac:dyDescent="0.25">
      <c r="A775" s="101"/>
      <c r="B775" s="93"/>
      <c r="C775" s="93"/>
      <c r="D775" s="94"/>
      <c r="E775" s="93"/>
      <c r="F775" s="93"/>
      <c r="G775" s="94"/>
      <c r="H775" s="93"/>
      <c r="I775" s="93"/>
      <c r="J775" s="94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</row>
    <row r="776" spans="1:22" x14ac:dyDescent="0.25">
      <c r="A776" s="101"/>
      <c r="B776" s="93"/>
      <c r="C776" s="93"/>
      <c r="D776" s="94"/>
      <c r="E776" s="93"/>
      <c r="F776" s="93"/>
      <c r="G776" s="94"/>
      <c r="H776" s="93"/>
      <c r="I776" s="93"/>
      <c r="J776" s="94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</row>
    <row r="777" spans="1:22" x14ac:dyDescent="0.25">
      <c r="A777" s="101"/>
      <c r="B777" s="93"/>
      <c r="C777" s="93"/>
      <c r="D777" s="94"/>
      <c r="E777" s="93"/>
      <c r="F777" s="93"/>
      <c r="G777" s="94"/>
      <c r="H777" s="93"/>
      <c r="I777" s="93"/>
      <c r="J777" s="94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</row>
    <row r="778" spans="1:22" x14ac:dyDescent="0.25">
      <c r="A778" s="101"/>
      <c r="B778" s="93"/>
      <c r="C778" s="93"/>
      <c r="D778" s="94"/>
      <c r="E778" s="93"/>
      <c r="F778" s="93"/>
      <c r="G778" s="94"/>
      <c r="H778" s="93"/>
      <c r="I778" s="93"/>
      <c r="J778" s="94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</row>
    <row r="779" spans="1:22" x14ac:dyDescent="0.25">
      <c r="A779" s="101"/>
      <c r="B779" s="93"/>
      <c r="C779" s="93"/>
      <c r="D779" s="94"/>
      <c r="E779" s="93"/>
      <c r="F779" s="93"/>
      <c r="G779" s="94"/>
      <c r="H779" s="93"/>
      <c r="I779" s="93"/>
      <c r="J779" s="94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</row>
    <row r="780" spans="1:22" x14ac:dyDescent="0.25">
      <c r="A780" s="101"/>
      <c r="B780" s="93"/>
      <c r="C780" s="93"/>
      <c r="D780" s="94"/>
      <c r="E780" s="93"/>
      <c r="F780" s="93"/>
      <c r="G780" s="94"/>
      <c r="H780" s="93"/>
      <c r="I780" s="93"/>
      <c r="J780" s="94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</row>
    <row r="781" spans="1:22" x14ac:dyDescent="0.25">
      <c r="A781" s="101"/>
      <c r="B781" s="93"/>
      <c r="C781" s="93"/>
      <c r="D781" s="94"/>
      <c r="E781" s="93"/>
      <c r="F781" s="93"/>
      <c r="G781" s="94"/>
      <c r="H781" s="93"/>
      <c r="I781" s="93"/>
      <c r="J781" s="94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</row>
    <row r="782" spans="1:22" x14ac:dyDescent="0.25">
      <c r="A782" s="101"/>
      <c r="B782" s="93"/>
      <c r="C782" s="93"/>
      <c r="D782" s="94"/>
      <c r="E782" s="93"/>
      <c r="F782" s="93"/>
      <c r="G782" s="94"/>
      <c r="H782" s="93"/>
      <c r="I782" s="93"/>
      <c r="J782" s="94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</row>
    <row r="783" spans="1:22" x14ac:dyDescent="0.25">
      <c r="A783" s="101"/>
      <c r="B783" s="93"/>
      <c r="C783" s="93"/>
      <c r="D783" s="94"/>
      <c r="E783" s="93"/>
      <c r="F783" s="93"/>
      <c r="G783" s="94"/>
      <c r="H783" s="93"/>
      <c r="I783" s="93"/>
      <c r="J783" s="94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</row>
    <row r="784" spans="1:22" x14ac:dyDescent="0.25">
      <c r="A784" s="101"/>
      <c r="B784" s="93"/>
      <c r="C784" s="93"/>
      <c r="D784" s="94"/>
      <c r="E784" s="93"/>
      <c r="F784" s="93"/>
      <c r="G784" s="94"/>
      <c r="H784" s="93"/>
      <c r="I784" s="93"/>
      <c r="J784" s="94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</row>
    <row r="785" spans="1:22" x14ac:dyDescent="0.25">
      <c r="A785" s="101"/>
      <c r="B785" s="93"/>
      <c r="C785" s="93"/>
      <c r="D785" s="94"/>
      <c r="E785" s="93"/>
      <c r="F785" s="93"/>
      <c r="G785" s="94"/>
      <c r="H785" s="93"/>
      <c r="I785" s="93"/>
      <c r="J785" s="94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</row>
    <row r="786" spans="1:22" x14ac:dyDescent="0.25">
      <c r="A786" s="101"/>
      <c r="B786" s="93"/>
      <c r="C786" s="93"/>
      <c r="D786" s="94"/>
      <c r="E786" s="93"/>
      <c r="F786" s="93"/>
      <c r="G786" s="94"/>
      <c r="H786" s="93"/>
      <c r="I786" s="93"/>
      <c r="J786" s="94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</row>
    <row r="787" spans="1:22" x14ac:dyDescent="0.25">
      <c r="A787" s="101"/>
      <c r="B787" s="93"/>
      <c r="C787" s="93"/>
      <c r="D787" s="94"/>
      <c r="E787" s="93"/>
      <c r="F787" s="93"/>
      <c r="G787" s="94"/>
      <c r="H787" s="93"/>
      <c r="I787" s="93"/>
      <c r="J787" s="94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</row>
    <row r="788" spans="1:22" x14ac:dyDescent="0.25">
      <c r="A788" s="101"/>
      <c r="B788" s="93"/>
      <c r="C788" s="93"/>
      <c r="D788" s="94"/>
      <c r="E788" s="93"/>
      <c r="F788" s="93"/>
      <c r="G788" s="94"/>
      <c r="H788" s="93"/>
      <c r="I788" s="93"/>
      <c r="J788" s="94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</row>
    <row r="789" spans="1:22" x14ac:dyDescent="0.25">
      <c r="A789" s="101"/>
      <c r="B789" s="93"/>
      <c r="C789" s="93"/>
      <c r="D789" s="94"/>
      <c r="E789" s="93"/>
      <c r="F789" s="93"/>
      <c r="G789" s="94"/>
      <c r="H789" s="93"/>
      <c r="I789" s="93"/>
      <c r="J789" s="94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</row>
    <row r="790" spans="1:22" x14ac:dyDescent="0.25">
      <c r="A790" s="101"/>
      <c r="B790" s="93"/>
      <c r="C790" s="93"/>
      <c r="D790" s="94"/>
      <c r="E790" s="93"/>
      <c r="F790" s="93"/>
      <c r="G790" s="94"/>
      <c r="H790" s="93"/>
      <c r="I790" s="93"/>
      <c r="J790" s="94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</row>
    <row r="791" spans="1:22" x14ac:dyDescent="0.25">
      <c r="A791" s="101"/>
      <c r="B791" s="93"/>
      <c r="C791" s="93"/>
      <c r="D791" s="94"/>
      <c r="E791" s="93"/>
      <c r="F791" s="93"/>
      <c r="G791" s="94"/>
      <c r="H791" s="93"/>
      <c r="I791" s="93"/>
      <c r="J791" s="94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</row>
    <row r="792" spans="1:22" x14ac:dyDescent="0.25">
      <c r="A792" s="101"/>
      <c r="B792" s="93"/>
      <c r="C792" s="93"/>
      <c r="D792" s="94"/>
      <c r="E792" s="93"/>
      <c r="F792" s="93"/>
      <c r="G792" s="94"/>
      <c r="H792" s="93"/>
      <c r="I792" s="93"/>
      <c r="J792" s="94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</row>
    <row r="793" spans="1:22" x14ac:dyDescent="0.25">
      <c r="A793" s="101"/>
      <c r="B793" s="93"/>
      <c r="C793" s="93"/>
      <c r="D793" s="94"/>
      <c r="E793" s="93"/>
      <c r="F793" s="93"/>
      <c r="G793" s="94"/>
      <c r="H793" s="93"/>
      <c r="I793" s="93"/>
      <c r="J793" s="94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</row>
    <row r="794" spans="1:22" x14ac:dyDescent="0.25">
      <c r="A794" s="101"/>
      <c r="B794" s="93"/>
      <c r="C794" s="93"/>
      <c r="D794" s="94"/>
      <c r="E794" s="93"/>
      <c r="F794" s="93"/>
      <c r="G794" s="94"/>
      <c r="H794" s="93"/>
      <c r="I794" s="93"/>
      <c r="J794" s="94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</row>
    <row r="795" spans="1:22" x14ac:dyDescent="0.25">
      <c r="A795" s="101"/>
      <c r="B795" s="93"/>
      <c r="C795" s="93"/>
      <c r="D795" s="94"/>
      <c r="E795" s="93"/>
      <c r="F795" s="93"/>
      <c r="G795" s="94"/>
      <c r="H795" s="93"/>
      <c r="I795" s="93"/>
      <c r="J795" s="94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</row>
    <row r="796" spans="1:22" x14ac:dyDescent="0.25">
      <c r="A796" s="101"/>
      <c r="B796" s="93"/>
      <c r="C796" s="93"/>
      <c r="D796" s="94"/>
      <c r="E796" s="93"/>
      <c r="F796" s="93"/>
      <c r="G796" s="94"/>
      <c r="H796" s="93"/>
      <c r="I796" s="93"/>
      <c r="J796" s="94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</row>
    <row r="797" spans="1:22" x14ac:dyDescent="0.25">
      <c r="A797" s="101"/>
      <c r="B797" s="93"/>
      <c r="C797" s="93"/>
      <c r="D797" s="94"/>
      <c r="E797" s="93"/>
      <c r="F797" s="93"/>
      <c r="G797" s="94"/>
      <c r="H797" s="93"/>
      <c r="I797" s="93"/>
      <c r="J797" s="94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</row>
    <row r="798" spans="1:22" x14ac:dyDescent="0.25">
      <c r="A798" s="101"/>
      <c r="B798" s="93"/>
      <c r="C798" s="93"/>
      <c r="D798" s="94"/>
      <c r="E798" s="93"/>
      <c r="F798" s="93"/>
      <c r="G798" s="94"/>
      <c r="H798" s="93"/>
      <c r="I798" s="93"/>
      <c r="J798" s="94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</row>
    <row r="799" spans="1:22" x14ac:dyDescent="0.25">
      <c r="A799" s="101"/>
      <c r="B799" s="93"/>
      <c r="C799" s="93"/>
      <c r="D799" s="94"/>
      <c r="E799" s="93"/>
      <c r="F799" s="93"/>
      <c r="G799" s="94"/>
      <c r="H799" s="93"/>
      <c r="I799" s="93"/>
      <c r="J799" s="94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</row>
    <row r="800" spans="1:22" x14ac:dyDescent="0.25">
      <c r="A800" s="101"/>
      <c r="B800" s="93"/>
      <c r="C800" s="93"/>
      <c r="D800" s="94"/>
      <c r="E800" s="93"/>
      <c r="F800" s="93"/>
      <c r="G800" s="94"/>
      <c r="H800" s="93"/>
      <c r="I800" s="93"/>
      <c r="J800" s="94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</row>
    <row r="801" spans="1:22" x14ac:dyDescent="0.25">
      <c r="A801" s="101"/>
      <c r="B801" s="93"/>
      <c r="C801" s="93"/>
      <c r="D801" s="94"/>
      <c r="E801" s="93"/>
      <c r="F801" s="93"/>
      <c r="G801" s="94"/>
      <c r="H801" s="93"/>
      <c r="I801" s="93"/>
      <c r="J801" s="94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</row>
    <row r="802" spans="1:22" x14ac:dyDescent="0.25">
      <c r="A802" s="101"/>
      <c r="B802" s="93"/>
      <c r="C802" s="93"/>
      <c r="D802" s="94"/>
      <c r="E802" s="93"/>
      <c r="F802" s="93"/>
      <c r="G802" s="94"/>
      <c r="H802" s="93"/>
      <c r="I802" s="93"/>
      <c r="J802" s="94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</row>
    <row r="803" spans="1:22" x14ac:dyDescent="0.25">
      <c r="A803" s="101"/>
      <c r="B803" s="93"/>
      <c r="C803" s="93"/>
      <c r="D803" s="94"/>
      <c r="E803" s="93"/>
      <c r="F803" s="93"/>
      <c r="G803" s="94"/>
      <c r="H803" s="93"/>
      <c r="I803" s="93"/>
      <c r="J803" s="94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</row>
    <row r="804" spans="1:22" x14ac:dyDescent="0.25">
      <c r="A804" s="101"/>
      <c r="B804" s="93"/>
      <c r="C804" s="93"/>
      <c r="D804" s="94"/>
      <c r="E804" s="93"/>
      <c r="F804" s="93"/>
      <c r="G804" s="94"/>
      <c r="H804" s="93"/>
      <c r="I804" s="93"/>
      <c r="J804" s="94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</row>
    <row r="805" spans="1:22" x14ac:dyDescent="0.25">
      <c r="A805" s="101"/>
      <c r="B805" s="93"/>
      <c r="C805" s="93"/>
      <c r="D805" s="94"/>
      <c r="E805" s="93"/>
      <c r="F805" s="93"/>
      <c r="G805" s="94"/>
      <c r="H805" s="93"/>
      <c r="I805" s="93"/>
      <c r="J805" s="94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</row>
    <row r="806" spans="1:22" x14ac:dyDescent="0.25">
      <c r="A806" s="101"/>
      <c r="B806" s="93"/>
      <c r="C806" s="93"/>
      <c r="D806" s="94"/>
      <c r="E806" s="93"/>
      <c r="F806" s="93"/>
      <c r="G806" s="94"/>
      <c r="H806" s="93"/>
      <c r="I806" s="93"/>
      <c r="J806" s="94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</row>
    <row r="807" spans="1:22" x14ac:dyDescent="0.25">
      <c r="A807" s="101"/>
      <c r="B807" s="93"/>
      <c r="C807" s="93"/>
      <c r="D807" s="94"/>
      <c r="E807" s="93"/>
      <c r="F807" s="93"/>
      <c r="G807" s="94"/>
      <c r="H807" s="93"/>
      <c r="I807" s="93"/>
      <c r="J807" s="94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</row>
    <row r="808" spans="1:22" x14ac:dyDescent="0.25">
      <c r="A808" s="101"/>
      <c r="B808" s="93"/>
      <c r="C808" s="93"/>
      <c r="D808" s="94"/>
      <c r="E808" s="93"/>
      <c r="F808" s="93"/>
      <c r="G808" s="94"/>
      <c r="H808" s="93"/>
      <c r="I808" s="93"/>
      <c r="J808" s="94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</row>
    <row r="809" spans="1:22" x14ac:dyDescent="0.25">
      <c r="A809" s="101"/>
      <c r="B809" s="93"/>
      <c r="C809" s="93"/>
      <c r="D809" s="94"/>
      <c r="E809" s="93"/>
      <c r="F809" s="93"/>
      <c r="G809" s="94"/>
      <c r="H809" s="93"/>
      <c r="I809" s="93"/>
      <c r="J809" s="94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</row>
    <row r="810" spans="1:22" x14ac:dyDescent="0.25">
      <c r="A810" s="101"/>
      <c r="B810" s="93"/>
      <c r="C810" s="93"/>
      <c r="D810" s="94"/>
      <c r="E810" s="93"/>
      <c r="F810" s="93"/>
      <c r="G810" s="94"/>
      <c r="H810" s="93"/>
      <c r="I810" s="93"/>
      <c r="J810" s="94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</row>
    <row r="811" spans="1:22" x14ac:dyDescent="0.25">
      <c r="A811" s="101"/>
      <c r="B811" s="93"/>
      <c r="C811" s="93"/>
      <c r="D811" s="94"/>
      <c r="E811" s="93"/>
      <c r="F811" s="93"/>
      <c r="G811" s="94"/>
      <c r="H811" s="93"/>
      <c r="I811" s="93"/>
      <c r="J811" s="94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</row>
    <row r="812" spans="1:22" x14ac:dyDescent="0.25">
      <c r="A812" s="101"/>
      <c r="B812" s="93"/>
      <c r="C812" s="93"/>
      <c r="D812" s="94"/>
      <c r="E812" s="93"/>
      <c r="F812" s="93"/>
      <c r="G812" s="94"/>
      <c r="H812" s="93"/>
      <c r="I812" s="93"/>
      <c r="J812" s="94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</row>
    <row r="813" spans="1:22" x14ac:dyDescent="0.25">
      <c r="A813" s="101"/>
      <c r="B813" s="93"/>
      <c r="C813" s="93"/>
      <c r="D813" s="94"/>
      <c r="E813" s="93"/>
      <c r="F813" s="93"/>
      <c r="G813" s="94"/>
      <c r="H813" s="93"/>
      <c r="I813" s="93"/>
      <c r="J813" s="94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</row>
    <row r="814" spans="1:22" x14ac:dyDescent="0.25">
      <c r="A814" s="101"/>
      <c r="B814" s="93"/>
      <c r="C814" s="93"/>
      <c r="D814" s="94"/>
      <c r="E814" s="93"/>
      <c r="F814" s="93"/>
      <c r="G814" s="94"/>
      <c r="H814" s="93"/>
      <c r="I814" s="93"/>
      <c r="J814" s="94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</row>
    <row r="815" spans="1:22" x14ac:dyDescent="0.25">
      <c r="A815" s="101"/>
      <c r="B815" s="93"/>
      <c r="C815" s="93"/>
      <c r="D815" s="94"/>
      <c r="E815" s="93"/>
      <c r="F815" s="93"/>
      <c r="G815" s="94"/>
      <c r="H815" s="93"/>
      <c r="I815" s="93"/>
      <c r="J815" s="94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</row>
    <row r="816" spans="1:22" x14ac:dyDescent="0.25">
      <c r="A816" s="101"/>
      <c r="B816" s="93"/>
      <c r="C816" s="93"/>
      <c r="D816" s="94"/>
      <c r="E816" s="93"/>
      <c r="F816" s="93"/>
      <c r="G816" s="94"/>
      <c r="H816" s="93"/>
      <c r="I816" s="93"/>
      <c r="J816" s="94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</row>
    <row r="817" spans="1:22" x14ac:dyDescent="0.25">
      <c r="A817" s="101"/>
      <c r="B817" s="93"/>
      <c r="C817" s="93"/>
      <c r="D817" s="94"/>
      <c r="E817" s="93"/>
      <c r="F817" s="93"/>
      <c r="G817" s="94"/>
      <c r="H817" s="93"/>
      <c r="I817" s="93"/>
      <c r="J817" s="94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</row>
    <row r="818" spans="1:22" x14ac:dyDescent="0.25">
      <c r="A818" s="101"/>
      <c r="B818" s="93"/>
      <c r="C818" s="93"/>
      <c r="D818" s="94"/>
      <c r="E818" s="93"/>
      <c r="F818" s="93"/>
      <c r="G818" s="94"/>
      <c r="H818" s="93"/>
      <c r="I818" s="93"/>
      <c r="J818" s="94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</row>
    <row r="819" spans="1:22" x14ac:dyDescent="0.25">
      <c r="A819" s="101"/>
      <c r="B819" s="93"/>
      <c r="C819" s="93"/>
      <c r="D819" s="94"/>
      <c r="E819" s="93"/>
      <c r="F819" s="93"/>
      <c r="G819" s="94"/>
      <c r="H819" s="93"/>
      <c r="I819" s="93"/>
      <c r="J819" s="94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</row>
    <row r="820" spans="1:22" x14ac:dyDescent="0.25">
      <c r="A820" s="101"/>
      <c r="B820" s="93"/>
      <c r="C820" s="93"/>
      <c r="D820" s="94"/>
      <c r="E820" s="93"/>
      <c r="F820" s="93"/>
      <c r="G820" s="94"/>
      <c r="H820" s="93"/>
      <c r="I820" s="93"/>
      <c r="J820" s="94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</row>
    <row r="821" spans="1:22" x14ac:dyDescent="0.25">
      <c r="A821" s="101"/>
      <c r="B821" s="93"/>
      <c r="C821" s="93"/>
      <c r="D821" s="94"/>
      <c r="E821" s="93"/>
      <c r="F821" s="93"/>
      <c r="G821" s="94"/>
      <c r="H821" s="93"/>
      <c r="I821" s="93"/>
      <c r="J821" s="94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</row>
    <row r="822" spans="1:22" x14ac:dyDescent="0.25">
      <c r="A822" s="101"/>
      <c r="B822" s="93"/>
      <c r="C822" s="93"/>
      <c r="D822" s="94"/>
      <c r="E822" s="93"/>
      <c r="F822" s="93"/>
      <c r="G822" s="94"/>
      <c r="H822" s="93"/>
      <c r="I822" s="93"/>
      <c r="J822" s="94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</row>
    <row r="823" spans="1:22" x14ac:dyDescent="0.25">
      <c r="A823" s="101"/>
      <c r="B823" s="93"/>
      <c r="C823" s="93"/>
      <c r="D823" s="94"/>
      <c r="E823" s="93"/>
      <c r="F823" s="93"/>
      <c r="G823" s="94"/>
      <c r="H823" s="93"/>
      <c r="I823" s="93"/>
      <c r="J823" s="94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</row>
    <row r="824" spans="1:22" x14ac:dyDescent="0.25">
      <c r="A824" s="101"/>
      <c r="B824" s="93"/>
      <c r="C824" s="93"/>
      <c r="D824" s="94"/>
      <c r="E824" s="93"/>
      <c r="F824" s="93"/>
      <c r="G824" s="94"/>
      <c r="H824" s="93"/>
      <c r="I824" s="93"/>
      <c r="J824" s="94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</row>
    <row r="825" spans="1:22" x14ac:dyDescent="0.25">
      <c r="A825" s="101"/>
      <c r="B825" s="93"/>
      <c r="C825" s="93"/>
      <c r="D825" s="94"/>
      <c r="E825" s="93"/>
      <c r="F825" s="93"/>
      <c r="G825" s="94"/>
      <c r="H825" s="93"/>
      <c r="I825" s="93"/>
      <c r="J825" s="94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</row>
    <row r="826" spans="1:22" x14ac:dyDescent="0.25">
      <c r="A826" s="101"/>
      <c r="B826" s="93"/>
      <c r="C826" s="93"/>
      <c r="D826" s="94"/>
      <c r="E826" s="93"/>
      <c r="F826" s="93"/>
      <c r="G826" s="94"/>
      <c r="H826" s="93"/>
      <c r="I826" s="93"/>
      <c r="J826" s="94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</row>
    <row r="827" spans="1:22" x14ac:dyDescent="0.25">
      <c r="A827" s="101"/>
      <c r="B827" s="93"/>
      <c r="C827" s="93"/>
      <c r="D827" s="94"/>
      <c r="E827" s="93"/>
      <c r="F827" s="93"/>
      <c r="G827" s="94"/>
      <c r="H827" s="93"/>
      <c r="I827" s="93"/>
      <c r="J827" s="94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</row>
    <row r="828" spans="1:22" x14ac:dyDescent="0.25">
      <c r="A828" s="101"/>
      <c r="B828" s="93"/>
      <c r="C828" s="93"/>
      <c r="D828" s="94"/>
      <c r="E828" s="93"/>
      <c r="F828" s="93"/>
      <c r="G828" s="94"/>
      <c r="H828" s="93"/>
      <c r="I828" s="93"/>
      <c r="J828" s="94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</row>
    <row r="829" spans="1:22" x14ac:dyDescent="0.25">
      <c r="A829" s="101"/>
      <c r="B829" s="93"/>
      <c r="C829" s="93"/>
      <c r="D829" s="94"/>
      <c r="E829" s="93"/>
      <c r="F829" s="93"/>
      <c r="G829" s="94"/>
      <c r="H829" s="93"/>
      <c r="I829" s="93"/>
      <c r="J829" s="94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</row>
    <row r="830" spans="1:22" x14ac:dyDescent="0.25">
      <c r="A830" s="101"/>
      <c r="B830" s="93"/>
      <c r="C830" s="93"/>
      <c r="D830" s="94"/>
      <c r="E830" s="93"/>
      <c r="F830" s="93"/>
      <c r="G830" s="94"/>
      <c r="H830" s="93"/>
      <c r="I830" s="93"/>
      <c r="J830" s="94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</row>
    <row r="831" spans="1:22" x14ac:dyDescent="0.25">
      <c r="A831" s="101"/>
      <c r="B831" s="93"/>
      <c r="C831" s="93"/>
      <c r="D831" s="94"/>
      <c r="E831" s="93"/>
      <c r="F831" s="93"/>
      <c r="G831" s="94"/>
      <c r="H831" s="93"/>
      <c r="I831" s="93"/>
      <c r="J831" s="94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</row>
    <row r="832" spans="1:22" x14ac:dyDescent="0.25">
      <c r="A832" s="101"/>
      <c r="B832" s="93"/>
      <c r="C832" s="93"/>
      <c r="D832" s="94"/>
      <c r="E832" s="93"/>
      <c r="F832" s="93"/>
      <c r="G832" s="94"/>
      <c r="H832" s="93"/>
      <c r="I832" s="93"/>
      <c r="J832" s="94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</row>
    <row r="833" spans="1:22" x14ac:dyDescent="0.25">
      <c r="A833" s="101"/>
      <c r="B833" s="93"/>
      <c r="C833" s="93"/>
      <c r="D833" s="94"/>
      <c r="E833" s="93"/>
      <c r="F833" s="93"/>
      <c r="G833" s="94"/>
      <c r="H833" s="93"/>
      <c r="I833" s="93"/>
      <c r="J833" s="94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</row>
    <row r="834" spans="1:22" x14ac:dyDescent="0.25">
      <c r="A834" s="101"/>
      <c r="B834" s="93"/>
      <c r="C834" s="93"/>
      <c r="D834" s="94"/>
      <c r="E834" s="93"/>
      <c r="F834" s="93"/>
      <c r="G834" s="94"/>
      <c r="H834" s="93"/>
      <c r="I834" s="93"/>
      <c r="J834" s="94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</row>
    <row r="835" spans="1:22" x14ac:dyDescent="0.25">
      <c r="A835" s="101"/>
      <c r="B835" s="93"/>
      <c r="C835" s="93"/>
      <c r="D835" s="94"/>
      <c r="E835" s="93"/>
      <c r="F835" s="93"/>
      <c r="G835" s="94"/>
      <c r="H835" s="93"/>
      <c r="I835" s="93"/>
      <c r="J835" s="94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</row>
    <row r="836" spans="1:22" x14ac:dyDescent="0.25">
      <c r="A836" s="101"/>
      <c r="B836" s="93"/>
      <c r="C836" s="93"/>
      <c r="D836" s="94"/>
      <c r="E836" s="93"/>
      <c r="F836" s="93"/>
      <c r="G836" s="94"/>
      <c r="H836" s="93"/>
      <c r="I836" s="93"/>
      <c r="J836" s="94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</row>
    <row r="837" spans="1:22" x14ac:dyDescent="0.25">
      <c r="A837" s="101"/>
      <c r="B837" s="93"/>
      <c r="C837" s="93"/>
      <c r="D837" s="94"/>
      <c r="E837" s="93"/>
      <c r="F837" s="93"/>
      <c r="G837" s="94"/>
      <c r="H837" s="93"/>
      <c r="I837" s="93"/>
      <c r="J837" s="94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</row>
    <row r="838" spans="1:22" x14ac:dyDescent="0.25">
      <c r="A838" s="101"/>
      <c r="B838" s="93"/>
      <c r="C838" s="93"/>
      <c r="D838" s="94"/>
      <c r="E838" s="93"/>
      <c r="F838" s="93"/>
      <c r="G838" s="94"/>
      <c r="H838" s="93"/>
      <c r="I838" s="93"/>
      <c r="J838" s="94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</row>
    <row r="839" spans="1:22" x14ac:dyDescent="0.25">
      <c r="A839" s="101"/>
      <c r="B839" s="93"/>
      <c r="C839" s="93"/>
      <c r="D839" s="94"/>
      <c r="E839" s="93"/>
      <c r="F839" s="93"/>
      <c r="G839" s="94"/>
      <c r="H839" s="93"/>
      <c r="I839" s="93"/>
      <c r="J839" s="94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</row>
    <row r="840" spans="1:22" x14ac:dyDescent="0.25">
      <c r="A840" s="101"/>
      <c r="B840" s="93"/>
      <c r="C840" s="93"/>
      <c r="D840" s="94"/>
      <c r="E840" s="93"/>
      <c r="F840" s="93"/>
      <c r="G840" s="94"/>
      <c r="H840" s="93"/>
      <c r="I840" s="93"/>
      <c r="J840" s="94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</row>
    <row r="841" spans="1:22" x14ac:dyDescent="0.25">
      <c r="A841" s="101"/>
      <c r="B841" s="93"/>
      <c r="C841" s="93"/>
      <c r="D841" s="94"/>
      <c r="E841" s="93"/>
      <c r="F841" s="93"/>
      <c r="G841" s="94"/>
      <c r="H841" s="93"/>
      <c r="I841" s="93"/>
      <c r="J841" s="94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</row>
    <row r="842" spans="1:22" x14ac:dyDescent="0.25">
      <c r="A842" s="101"/>
      <c r="B842" s="93"/>
      <c r="C842" s="93"/>
      <c r="D842" s="94"/>
      <c r="E842" s="93"/>
      <c r="F842" s="93"/>
      <c r="G842" s="94"/>
      <c r="H842" s="93"/>
      <c r="I842" s="93"/>
      <c r="J842" s="94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</row>
    <row r="843" spans="1:22" x14ac:dyDescent="0.25">
      <c r="A843" s="101"/>
      <c r="B843" s="93"/>
      <c r="C843" s="93"/>
      <c r="D843" s="94"/>
      <c r="E843" s="93"/>
      <c r="F843" s="93"/>
      <c r="G843" s="94"/>
      <c r="H843" s="93"/>
      <c r="I843" s="93"/>
      <c r="J843" s="94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</row>
    <row r="844" spans="1:22" x14ac:dyDescent="0.25">
      <c r="A844" s="101"/>
      <c r="B844" s="93"/>
      <c r="C844" s="93"/>
      <c r="D844" s="94"/>
      <c r="E844" s="93"/>
      <c r="F844" s="93"/>
      <c r="G844" s="94"/>
      <c r="H844" s="93"/>
      <c r="I844" s="93"/>
      <c r="J844" s="94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</row>
    <row r="845" spans="1:22" x14ac:dyDescent="0.25">
      <c r="A845" s="101"/>
      <c r="B845" s="93"/>
      <c r="C845" s="93"/>
      <c r="D845" s="94"/>
      <c r="E845" s="93"/>
      <c r="F845" s="93"/>
      <c r="G845" s="94"/>
      <c r="H845" s="93"/>
      <c r="I845" s="93"/>
      <c r="J845" s="94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</row>
    <row r="846" spans="1:22" x14ac:dyDescent="0.25">
      <c r="A846" s="101"/>
      <c r="B846" s="93"/>
      <c r="C846" s="93"/>
      <c r="D846" s="94"/>
      <c r="E846" s="93"/>
      <c r="F846" s="93"/>
      <c r="G846" s="94"/>
      <c r="H846" s="93"/>
      <c r="I846" s="93"/>
      <c r="J846" s="94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</row>
    <row r="847" spans="1:22" x14ac:dyDescent="0.25">
      <c r="A847" s="101"/>
      <c r="B847" s="93"/>
      <c r="C847" s="93"/>
      <c r="D847" s="94"/>
      <c r="E847" s="93"/>
      <c r="F847" s="93"/>
      <c r="G847" s="94"/>
      <c r="H847" s="93"/>
      <c r="I847" s="93"/>
      <c r="J847" s="94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</row>
    <row r="848" spans="1:22" x14ac:dyDescent="0.25">
      <c r="A848" s="101"/>
      <c r="B848" s="93"/>
      <c r="C848" s="93"/>
      <c r="D848" s="94"/>
      <c r="E848" s="93"/>
      <c r="F848" s="93"/>
      <c r="G848" s="94"/>
      <c r="H848" s="93"/>
      <c r="I848" s="93"/>
      <c r="J848" s="94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</row>
    <row r="849" spans="1:22" x14ac:dyDescent="0.25">
      <c r="A849" s="101"/>
      <c r="B849" s="93"/>
      <c r="C849" s="93"/>
      <c r="D849" s="94"/>
      <c r="E849" s="93"/>
      <c r="F849" s="93"/>
      <c r="G849" s="94"/>
      <c r="H849" s="93"/>
      <c r="I849" s="93"/>
      <c r="J849" s="94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</row>
    <row r="850" spans="1:22" x14ac:dyDescent="0.25">
      <c r="A850" s="101"/>
      <c r="B850" s="93"/>
      <c r="C850" s="93"/>
      <c r="D850" s="94"/>
      <c r="E850" s="93"/>
      <c r="F850" s="93"/>
      <c r="G850" s="94"/>
      <c r="H850" s="93"/>
      <c r="I850" s="93"/>
      <c r="J850" s="94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</row>
    <row r="851" spans="1:22" x14ac:dyDescent="0.25">
      <c r="A851" s="101"/>
      <c r="B851" s="93"/>
      <c r="C851" s="93"/>
      <c r="D851" s="94"/>
      <c r="E851" s="93"/>
      <c r="F851" s="93"/>
      <c r="G851" s="94"/>
      <c r="H851" s="93"/>
      <c r="I851" s="93"/>
      <c r="J851" s="94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</row>
    <row r="852" spans="1:22" x14ac:dyDescent="0.25">
      <c r="A852" s="101"/>
      <c r="B852" s="93"/>
      <c r="C852" s="93"/>
      <c r="D852" s="94"/>
      <c r="E852" s="93"/>
      <c r="F852" s="93"/>
      <c r="G852" s="94"/>
      <c r="H852" s="93"/>
      <c r="I852" s="93"/>
      <c r="J852" s="94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</row>
    <row r="853" spans="1:22" x14ac:dyDescent="0.25">
      <c r="A853" s="101"/>
      <c r="B853" s="93"/>
      <c r="C853" s="93"/>
      <c r="D853" s="94"/>
      <c r="E853" s="93"/>
      <c r="F853" s="93"/>
      <c r="G853" s="94"/>
      <c r="H853" s="93"/>
      <c r="I853" s="93"/>
      <c r="J853" s="94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</row>
    <row r="854" spans="1:22" x14ac:dyDescent="0.25">
      <c r="A854" s="101"/>
      <c r="B854" s="93"/>
      <c r="C854" s="93"/>
      <c r="D854" s="94"/>
      <c r="E854" s="93"/>
      <c r="F854" s="93"/>
      <c r="G854" s="94"/>
      <c r="H854" s="93"/>
      <c r="I854" s="93"/>
      <c r="J854" s="94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</row>
    <row r="855" spans="1:22" x14ac:dyDescent="0.25">
      <c r="A855" s="101"/>
      <c r="B855" s="93"/>
      <c r="C855" s="93"/>
      <c r="D855" s="94"/>
      <c r="E855" s="93"/>
      <c r="F855" s="93"/>
      <c r="G855" s="94"/>
      <c r="H855" s="93"/>
      <c r="I855" s="93"/>
      <c r="J855" s="94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</row>
    <row r="856" spans="1:22" x14ac:dyDescent="0.25">
      <c r="A856" s="101"/>
      <c r="B856" s="93"/>
      <c r="C856" s="93"/>
      <c r="D856" s="94"/>
      <c r="E856" s="93"/>
      <c r="F856" s="93"/>
      <c r="G856" s="94"/>
      <c r="H856" s="93"/>
      <c r="I856" s="93"/>
      <c r="J856" s="94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</row>
    <row r="857" spans="1:22" x14ac:dyDescent="0.25">
      <c r="A857" s="101"/>
      <c r="B857" s="93"/>
      <c r="C857" s="93"/>
      <c r="D857" s="94"/>
      <c r="E857" s="93"/>
      <c r="F857" s="93"/>
      <c r="G857" s="94"/>
      <c r="H857" s="93"/>
      <c r="I857" s="93"/>
      <c r="J857" s="94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</row>
    <row r="858" spans="1:22" x14ac:dyDescent="0.25">
      <c r="A858" s="101"/>
      <c r="B858" s="93"/>
      <c r="C858" s="93"/>
      <c r="D858" s="94"/>
      <c r="E858" s="93"/>
      <c r="F858" s="93"/>
      <c r="G858" s="94"/>
      <c r="H858" s="93"/>
      <c r="I858" s="93"/>
      <c r="J858" s="94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</row>
    <row r="859" spans="1:22" x14ac:dyDescent="0.25">
      <c r="A859" s="101"/>
      <c r="B859" s="93"/>
      <c r="C859" s="93"/>
      <c r="D859" s="94"/>
      <c r="E859" s="93"/>
      <c r="F859" s="93"/>
      <c r="G859" s="94"/>
      <c r="H859" s="93"/>
      <c r="I859" s="93"/>
      <c r="J859" s="94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</row>
    <row r="860" spans="1:22" x14ac:dyDescent="0.25">
      <c r="A860" s="101"/>
      <c r="B860" s="93"/>
      <c r="C860" s="93"/>
      <c r="D860" s="94"/>
      <c r="E860" s="93"/>
      <c r="F860" s="93"/>
      <c r="G860" s="94"/>
      <c r="H860" s="93"/>
      <c r="I860" s="93"/>
      <c r="J860" s="94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</row>
    <row r="861" spans="1:22" x14ac:dyDescent="0.25">
      <c r="A861" s="101"/>
      <c r="B861" s="93"/>
      <c r="C861" s="93"/>
      <c r="D861" s="94"/>
      <c r="E861" s="93"/>
      <c r="F861" s="93"/>
      <c r="G861" s="94"/>
      <c r="H861" s="93"/>
      <c r="I861" s="93"/>
      <c r="J861" s="94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</row>
    <row r="862" spans="1:22" x14ac:dyDescent="0.25">
      <c r="A862" s="101"/>
      <c r="B862" s="93"/>
      <c r="C862" s="93"/>
      <c r="D862" s="94"/>
      <c r="E862" s="93"/>
      <c r="F862" s="93"/>
      <c r="G862" s="94"/>
      <c r="H862" s="93"/>
      <c r="I862" s="93"/>
      <c r="J862" s="94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</row>
    <row r="863" spans="1:22" x14ac:dyDescent="0.25">
      <c r="A863" s="101"/>
      <c r="B863" s="93"/>
      <c r="C863" s="93"/>
      <c r="D863" s="94"/>
      <c r="E863" s="93"/>
      <c r="F863" s="93"/>
      <c r="G863" s="94"/>
      <c r="H863" s="93"/>
      <c r="I863" s="93"/>
      <c r="J863" s="94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</row>
    <row r="864" spans="1:22" x14ac:dyDescent="0.25">
      <c r="A864" s="101"/>
      <c r="B864" s="93"/>
      <c r="C864" s="93"/>
      <c r="D864" s="94"/>
      <c r="E864" s="93"/>
      <c r="F864" s="93"/>
      <c r="G864" s="94"/>
      <c r="H864" s="93"/>
      <c r="I864" s="93"/>
      <c r="J864" s="94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</row>
    <row r="865" spans="1:22" x14ac:dyDescent="0.25">
      <c r="A865" s="101"/>
      <c r="B865" s="93"/>
      <c r="C865" s="93"/>
      <c r="D865" s="94"/>
      <c r="E865" s="93"/>
      <c r="F865" s="93"/>
      <c r="G865" s="94"/>
      <c r="H865" s="93"/>
      <c r="I865" s="93"/>
      <c r="J865" s="94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</row>
    <row r="866" spans="1:22" x14ac:dyDescent="0.25">
      <c r="A866" s="101"/>
      <c r="B866" s="93"/>
      <c r="C866" s="93"/>
      <c r="D866" s="94"/>
      <c r="E866" s="93"/>
      <c r="F866" s="93"/>
      <c r="G866" s="94"/>
      <c r="H866" s="93"/>
      <c r="I866" s="93"/>
      <c r="J866" s="94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</row>
    <row r="867" spans="1:22" x14ac:dyDescent="0.25">
      <c r="A867" s="101"/>
      <c r="B867" s="93"/>
      <c r="C867" s="93"/>
      <c r="D867" s="94"/>
      <c r="E867" s="93"/>
      <c r="F867" s="93"/>
      <c r="G867" s="94"/>
      <c r="H867" s="93"/>
      <c r="I867" s="93"/>
      <c r="J867" s="94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</row>
    <row r="868" spans="1:22" x14ac:dyDescent="0.25">
      <c r="A868" s="101"/>
      <c r="B868" s="93"/>
      <c r="C868" s="93"/>
      <c r="D868" s="94"/>
      <c r="E868" s="93"/>
      <c r="F868" s="93"/>
      <c r="G868" s="94"/>
      <c r="H868" s="93"/>
      <c r="I868" s="93"/>
      <c r="J868" s="94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</row>
    <row r="869" spans="1:22" x14ac:dyDescent="0.25">
      <c r="A869" s="101"/>
      <c r="B869" s="93"/>
      <c r="C869" s="93"/>
      <c r="D869" s="94"/>
      <c r="E869" s="93"/>
      <c r="F869" s="93"/>
      <c r="G869" s="94"/>
      <c r="H869" s="93"/>
      <c r="I869" s="93"/>
      <c r="J869" s="94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</row>
    <row r="870" spans="1:22" x14ac:dyDescent="0.25">
      <c r="A870" s="101"/>
      <c r="B870" s="93"/>
      <c r="C870" s="93"/>
      <c r="D870" s="94"/>
      <c r="E870" s="93"/>
      <c r="F870" s="93"/>
      <c r="G870" s="94"/>
      <c r="H870" s="93"/>
      <c r="I870" s="93"/>
      <c r="J870" s="94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</row>
    <row r="871" spans="1:22" x14ac:dyDescent="0.25">
      <c r="A871" s="101"/>
      <c r="B871" s="93"/>
      <c r="C871" s="93"/>
      <c r="D871" s="94"/>
      <c r="E871" s="93"/>
      <c r="F871" s="93"/>
      <c r="G871" s="94"/>
      <c r="H871" s="93"/>
      <c r="I871" s="93"/>
      <c r="J871" s="94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</row>
    <row r="872" spans="1:22" x14ac:dyDescent="0.25">
      <c r="A872" s="101"/>
      <c r="B872" s="93"/>
      <c r="C872" s="93"/>
      <c r="D872" s="94"/>
      <c r="E872" s="93"/>
      <c r="F872" s="93"/>
      <c r="G872" s="94"/>
      <c r="H872" s="93"/>
      <c r="I872" s="93"/>
      <c r="J872" s="94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</row>
    <row r="873" spans="1:22" x14ac:dyDescent="0.25">
      <c r="A873" s="101"/>
      <c r="B873" s="93"/>
      <c r="C873" s="93"/>
      <c r="D873" s="94"/>
      <c r="E873" s="93"/>
      <c r="F873" s="93"/>
      <c r="G873" s="94"/>
      <c r="H873" s="93"/>
      <c r="I873" s="93"/>
      <c r="J873" s="94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</row>
    <row r="874" spans="1:22" x14ac:dyDescent="0.25">
      <c r="A874" s="101"/>
      <c r="B874" s="93"/>
      <c r="C874" s="93"/>
      <c r="D874" s="94"/>
      <c r="E874" s="93"/>
      <c r="F874" s="93"/>
      <c r="G874" s="94"/>
      <c r="H874" s="93"/>
      <c r="I874" s="93"/>
      <c r="J874" s="94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</row>
    <row r="875" spans="1:22" x14ac:dyDescent="0.25">
      <c r="A875" s="101"/>
      <c r="B875" s="93"/>
      <c r="C875" s="93"/>
      <c r="D875" s="94"/>
      <c r="E875" s="93"/>
      <c r="F875" s="93"/>
      <c r="G875" s="94"/>
      <c r="H875" s="93"/>
      <c r="I875" s="93"/>
      <c r="J875" s="94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</row>
    <row r="876" spans="1:22" x14ac:dyDescent="0.25">
      <c r="A876" s="101"/>
      <c r="B876" s="93"/>
      <c r="C876" s="93"/>
      <c r="D876" s="94"/>
      <c r="E876" s="93"/>
      <c r="F876" s="93"/>
      <c r="G876" s="94"/>
      <c r="H876" s="93"/>
      <c r="I876" s="93"/>
      <c r="J876" s="94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</row>
    <row r="877" spans="1:22" x14ac:dyDescent="0.25">
      <c r="A877" s="101"/>
      <c r="B877" s="93"/>
      <c r="C877" s="93"/>
      <c r="D877" s="94"/>
      <c r="E877" s="93"/>
      <c r="F877" s="93"/>
      <c r="G877" s="94"/>
      <c r="H877" s="93"/>
      <c r="I877" s="93"/>
      <c r="J877" s="94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</row>
    <row r="878" spans="1:22" x14ac:dyDescent="0.25">
      <c r="A878" s="101"/>
      <c r="B878" s="93"/>
      <c r="C878" s="93"/>
      <c r="D878" s="94"/>
      <c r="E878" s="93"/>
      <c r="F878" s="93"/>
      <c r="G878" s="94"/>
      <c r="H878" s="93"/>
      <c r="I878" s="93"/>
      <c r="J878" s="94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</row>
    <row r="879" spans="1:22" x14ac:dyDescent="0.25">
      <c r="A879" s="101"/>
      <c r="B879" s="93"/>
      <c r="C879" s="93"/>
      <c r="D879" s="94"/>
      <c r="E879" s="93"/>
      <c r="F879" s="93"/>
      <c r="G879" s="94"/>
      <c r="H879" s="93"/>
      <c r="I879" s="93"/>
      <c r="J879" s="94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</row>
    <row r="880" spans="1:22" x14ac:dyDescent="0.25">
      <c r="A880" s="101"/>
      <c r="B880" s="93"/>
      <c r="C880" s="93"/>
      <c r="D880" s="94"/>
      <c r="E880" s="93"/>
      <c r="F880" s="93"/>
      <c r="G880" s="94"/>
      <c r="H880" s="93"/>
      <c r="I880" s="93"/>
      <c r="J880" s="94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</row>
    <row r="881" spans="1:22" x14ac:dyDescent="0.25">
      <c r="A881" s="101"/>
      <c r="B881" s="93"/>
      <c r="C881" s="93"/>
      <c r="D881" s="94"/>
      <c r="E881" s="93"/>
      <c r="F881" s="93"/>
      <c r="G881" s="94"/>
      <c r="H881" s="93"/>
      <c r="I881" s="93"/>
      <c r="J881" s="94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</row>
    <row r="882" spans="1:22" x14ac:dyDescent="0.25">
      <c r="A882" s="101"/>
      <c r="B882" s="93"/>
      <c r="C882" s="93"/>
      <c r="D882" s="94"/>
      <c r="E882" s="93"/>
      <c r="F882" s="93"/>
      <c r="G882" s="94"/>
      <c r="H882" s="93"/>
      <c r="I882" s="93"/>
      <c r="J882" s="94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</row>
    <row r="883" spans="1:22" x14ac:dyDescent="0.25">
      <c r="A883" s="101"/>
      <c r="B883" s="93"/>
      <c r="C883" s="93"/>
      <c r="D883" s="94"/>
      <c r="E883" s="93"/>
      <c r="F883" s="93"/>
      <c r="G883" s="94"/>
      <c r="H883" s="93"/>
      <c r="I883" s="93"/>
      <c r="J883" s="94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</row>
    <row r="884" spans="1:22" x14ac:dyDescent="0.25">
      <c r="A884" s="101"/>
      <c r="B884" s="93"/>
      <c r="C884" s="93"/>
      <c r="D884" s="94"/>
      <c r="E884" s="93"/>
      <c r="F884" s="93"/>
      <c r="G884" s="94"/>
      <c r="H884" s="93"/>
      <c r="I884" s="93"/>
      <c r="J884" s="94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</row>
    <row r="885" spans="1:22" x14ac:dyDescent="0.25">
      <c r="A885" s="101"/>
      <c r="B885" s="93"/>
      <c r="C885" s="93"/>
      <c r="D885" s="94"/>
      <c r="E885" s="93"/>
      <c r="F885" s="93"/>
      <c r="G885" s="94"/>
      <c r="H885" s="93"/>
      <c r="I885" s="93"/>
      <c r="J885" s="94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</row>
    <row r="886" spans="1:22" x14ac:dyDescent="0.25">
      <c r="A886" s="101"/>
      <c r="B886" s="93"/>
      <c r="C886" s="93"/>
      <c r="D886" s="94"/>
      <c r="E886" s="93"/>
      <c r="F886" s="93"/>
      <c r="G886" s="94"/>
      <c r="H886" s="93"/>
      <c r="I886" s="93"/>
      <c r="J886" s="94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</row>
    <row r="887" spans="1:22" x14ac:dyDescent="0.25">
      <c r="A887" s="101"/>
      <c r="B887" s="93"/>
      <c r="C887" s="93"/>
      <c r="D887" s="94"/>
      <c r="E887" s="93"/>
      <c r="F887" s="93"/>
      <c r="G887" s="94"/>
      <c r="H887" s="93"/>
      <c r="I887" s="93"/>
      <c r="J887" s="94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</row>
    <row r="888" spans="1:22" x14ac:dyDescent="0.25">
      <c r="A888" s="101"/>
      <c r="B888" s="93"/>
      <c r="C888" s="93"/>
      <c r="D888" s="94"/>
      <c r="E888" s="93"/>
      <c r="F888" s="93"/>
      <c r="G888" s="94"/>
      <c r="H888" s="93"/>
      <c r="I888" s="93"/>
      <c r="J888" s="94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</row>
    <row r="889" spans="1:22" x14ac:dyDescent="0.25">
      <c r="A889" s="101"/>
      <c r="B889" s="93"/>
      <c r="C889" s="93"/>
      <c r="D889" s="94"/>
      <c r="E889" s="93"/>
      <c r="F889" s="93"/>
      <c r="G889" s="94"/>
      <c r="H889" s="93"/>
      <c r="I889" s="93"/>
      <c r="J889" s="94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</row>
    <row r="890" spans="1:22" x14ac:dyDescent="0.25">
      <c r="A890" s="101"/>
      <c r="B890" s="93"/>
      <c r="C890" s="93"/>
      <c r="D890" s="94"/>
      <c r="E890" s="93"/>
      <c r="F890" s="93"/>
      <c r="G890" s="94"/>
      <c r="H890" s="93"/>
      <c r="I890" s="93"/>
      <c r="J890" s="94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</row>
    <row r="891" spans="1:22" x14ac:dyDescent="0.25">
      <c r="A891" s="101"/>
      <c r="B891" s="93"/>
      <c r="C891" s="93"/>
      <c r="D891" s="94"/>
      <c r="E891" s="93"/>
      <c r="F891" s="93"/>
      <c r="G891" s="94"/>
      <c r="H891" s="93"/>
      <c r="I891" s="93"/>
      <c r="J891" s="94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</row>
    <row r="892" spans="1:22" x14ac:dyDescent="0.25">
      <c r="A892" s="101"/>
      <c r="B892" s="93"/>
      <c r="C892" s="93"/>
      <c r="D892" s="94"/>
      <c r="E892" s="93"/>
      <c r="F892" s="93"/>
      <c r="G892" s="94"/>
      <c r="H892" s="93"/>
      <c r="I892" s="93"/>
      <c r="J892" s="94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</row>
    <row r="893" spans="1:22" x14ac:dyDescent="0.25">
      <c r="A893" s="101"/>
      <c r="B893" s="93"/>
      <c r="C893" s="93"/>
      <c r="D893" s="94"/>
      <c r="E893" s="93"/>
      <c r="F893" s="93"/>
      <c r="G893" s="94"/>
      <c r="H893" s="93"/>
      <c r="I893" s="93"/>
      <c r="J893" s="94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</row>
    <row r="894" spans="1:22" x14ac:dyDescent="0.25">
      <c r="A894" s="101"/>
      <c r="B894" s="93"/>
      <c r="C894" s="93"/>
      <c r="D894" s="94"/>
      <c r="E894" s="93"/>
      <c r="F894" s="93"/>
      <c r="G894" s="94"/>
      <c r="H894" s="93"/>
      <c r="I894" s="93"/>
      <c r="J894" s="94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</row>
    <row r="895" spans="1:22" x14ac:dyDescent="0.25">
      <c r="A895" s="101"/>
      <c r="B895" s="93"/>
      <c r="C895" s="93"/>
      <c r="D895" s="94"/>
      <c r="E895" s="93"/>
      <c r="F895" s="93"/>
      <c r="G895" s="94"/>
      <c r="H895" s="93"/>
      <c r="I895" s="93"/>
      <c r="J895" s="94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</row>
    <row r="896" spans="1:22" x14ac:dyDescent="0.25">
      <c r="A896" s="101"/>
      <c r="B896" s="93"/>
      <c r="C896" s="93"/>
      <c r="D896" s="94"/>
      <c r="E896" s="93"/>
      <c r="F896" s="93"/>
      <c r="G896" s="94"/>
      <c r="H896" s="93"/>
      <c r="I896" s="93"/>
      <c r="J896" s="94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</row>
    <row r="897" spans="1:22" x14ac:dyDescent="0.25">
      <c r="A897" s="101"/>
      <c r="B897" s="93"/>
      <c r="C897" s="93"/>
      <c r="D897" s="94"/>
      <c r="E897" s="93"/>
      <c r="F897" s="93"/>
      <c r="G897" s="94"/>
      <c r="H897" s="93"/>
      <c r="I897" s="93"/>
      <c r="J897" s="94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</row>
    <row r="898" spans="1:22" x14ac:dyDescent="0.25">
      <c r="A898" s="101"/>
      <c r="B898" s="93"/>
      <c r="C898" s="93"/>
      <c r="D898" s="94"/>
      <c r="E898" s="93"/>
      <c r="F898" s="93"/>
      <c r="G898" s="94"/>
      <c r="H898" s="93"/>
      <c r="I898" s="93"/>
      <c r="J898" s="94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</row>
    <row r="899" spans="1:22" x14ac:dyDescent="0.25">
      <c r="A899" s="101"/>
      <c r="B899" s="93"/>
      <c r="C899" s="93"/>
      <c r="D899" s="94"/>
      <c r="E899" s="93"/>
      <c r="F899" s="93"/>
      <c r="G899" s="94"/>
      <c r="H899" s="93"/>
      <c r="I899" s="93"/>
      <c r="J899" s="94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</row>
    <row r="900" spans="1:22" x14ac:dyDescent="0.25">
      <c r="A900" s="101"/>
      <c r="B900" s="93"/>
      <c r="C900" s="93"/>
      <c r="D900" s="94"/>
      <c r="E900" s="93"/>
      <c r="F900" s="93"/>
      <c r="G900" s="94"/>
      <c r="H900" s="93"/>
      <c r="I900" s="93"/>
      <c r="J900" s="94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</row>
    <row r="901" spans="1:22" x14ac:dyDescent="0.25">
      <c r="A901" s="101"/>
      <c r="B901" s="93"/>
      <c r="C901" s="93"/>
      <c r="D901" s="94"/>
      <c r="E901" s="93"/>
      <c r="F901" s="93"/>
      <c r="G901" s="94"/>
      <c r="H901" s="93"/>
      <c r="I901" s="93"/>
      <c r="J901" s="94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</row>
    <row r="902" spans="1:22" x14ac:dyDescent="0.25">
      <c r="A902" s="101"/>
      <c r="B902" s="93"/>
      <c r="C902" s="93"/>
      <c r="D902" s="94"/>
      <c r="E902" s="93"/>
      <c r="F902" s="93"/>
      <c r="G902" s="94"/>
      <c r="H902" s="93"/>
      <c r="I902" s="93"/>
      <c r="J902" s="94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</row>
    <row r="903" spans="1:22" x14ac:dyDescent="0.25">
      <c r="A903" s="101"/>
      <c r="B903" s="93"/>
      <c r="C903" s="93"/>
      <c r="D903" s="94"/>
      <c r="E903" s="93"/>
      <c r="F903" s="93"/>
      <c r="G903" s="94"/>
      <c r="H903" s="93"/>
      <c r="I903" s="93"/>
      <c r="J903" s="94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</row>
    <row r="904" spans="1:22" x14ac:dyDescent="0.25">
      <c r="A904" s="101"/>
      <c r="B904" s="93"/>
      <c r="C904" s="93"/>
      <c r="D904" s="94"/>
      <c r="E904" s="93"/>
      <c r="F904" s="93"/>
      <c r="G904" s="94"/>
      <c r="H904" s="93"/>
      <c r="I904" s="93"/>
      <c r="J904" s="94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</row>
    <row r="905" spans="1:22" x14ac:dyDescent="0.25">
      <c r="A905" s="101"/>
      <c r="B905" s="93"/>
      <c r="C905" s="93"/>
      <c r="D905" s="94"/>
      <c r="E905" s="93"/>
      <c r="F905" s="93"/>
      <c r="G905" s="94"/>
      <c r="H905" s="93"/>
      <c r="I905" s="93"/>
      <c r="J905" s="94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</row>
    <row r="906" spans="1:22" x14ac:dyDescent="0.25">
      <c r="A906" s="101"/>
      <c r="B906" s="93"/>
      <c r="C906" s="93"/>
      <c r="D906" s="94"/>
      <c r="E906" s="93"/>
      <c r="F906" s="93"/>
      <c r="G906" s="94"/>
      <c r="H906" s="93"/>
      <c r="I906" s="93"/>
      <c r="J906" s="94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</row>
    <row r="907" spans="1:22" x14ac:dyDescent="0.25">
      <c r="A907" s="101"/>
      <c r="B907" s="93"/>
      <c r="C907" s="93"/>
      <c r="D907" s="94"/>
      <c r="E907" s="93"/>
      <c r="F907" s="93"/>
      <c r="G907" s="94"/>
      <c r="H907" s="93"/>
      <c r="I907" s="93"/>
      <c r="J907" s="94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</row>
    <row r="908" spans="1:22" x14ac:dyDescent="0.25">
      <c r="A908" s="101"/>
      <c r="B908" s="93"/>
      <c r="C908" s="93"/>
      <c r="D908" s="94"/>
      <c r="E908" s="93"/>
      <c r="F908" s="93"/>
      <c r="G908" s="94"/>
      <c r="H908" s="93"/>
      <c r="I908" s="93"/>
      <c r="J908" s="94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</row>
    <row r="909" spans="1:22" x14ac:dyDescent="0.25">
      <c r="A909" s="101"/>
      <c r="B909" s="93"/>
      <c r="C909" s="93"/>
      <c r="D909" s="94"/>
      <c r="E909" s="93"/>
      <c r="F909" s="93"/>
      <c r="G909" s="94"/>
      <c r="H909" s="93"/>
      <c r="I909" s="93"/>
      <c r="J909" s="94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</row>
    <row r="910" spans="1:22" x14ac:dyDescent="0.25">
      <c r="A910" s="101"/>
      <c r="B910" s="93"/>
      <c r="C910" s="93"/>
      <c r="D910" s="94"/>
      <c r="E910" s="93"/>
      <c r="F910" s="93"/>
      <c r="G910" s="94"/>
      <c r="H910" s="93"/>
      <c r="I910" s="93"/>
      <c r="J910" s="94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</row>
    <row r="911" spans="1:22" x14ac:dyDescent="0.25">
      <c r="A911" s="101"/>
      <c r="B911" s="93"/>
      <c r="C911" s="93"/>
      <c r="D911" s="94"/>
      <c r="E911" s="93"/>
      <c r="F911" s="93"/>
      <c r="G911" s="94"/>
      <c r="H911" s="93"/>
      <c r="I911" s="93"/>
      <c r="J911" s="94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</row>
    <row r="912" spans="1:22" x14ac:dyDescent="0.25">
      <c r="A912" s="101"/>
      <c r="B912" s="93"/>
      <c r="C912" s="93"/>
      <c r="D912" s="94"/>
      <c r="E912" s="93"/>
      <c r="F912" s="93"/>
      <c r="G912" s="94"/>
      <c r="H912" s="93"/>
      <c r="I912" s="93"/>
      <c r="J912" s="94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</row>
    <row r="913" spans="1:22" x14ac:dyDescent="0.25">
      <c r="A913" s="101"/>
      <c r="B913" s="93"/>
      <c r="C913" s="93"/>
      <c r="D913" s="94"/>
      <c r="E913" s="93"/>
      <c r="F913" s="93"/>
      <c r="G913" s="94"/>
      <c r="H913" s="93"/>
      <c r="I913" s="93"/>
      <c r="J913" s="94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</row>
    <row r="914" spans="1:22" x14ac:dyDescent="0.25">
      <c r="A914" s="101"/>
      <c r="B914" s="93"/>
      <c r="C914" s="93"/>
      <c r="D914" s="94"/>
      <c r="E914" s="93"/>
      <c r="F914" s="93"/>
      <c r="G914" s="94"/>
      <c r="H914" s="93"/>
      <c r="I914" s="93"/>
      <c r="J914" s="94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</row>
    <row r="915" spans="1:22" x14ac:dyDescent="0.25">
      <c r="A915" s="101"/>
      <c r="B915" s="93"/>
      <c r="C915" s="93"/>
      <c r="D915" s="94"/>
      <c r="E915" s="93"/>
      <c r="F915" s="93"/>
      <c r="G915" s="94"/>
      <c r="H915" s="93"/>
      <c r="I915" s="93"/>
      <c r="J915" s="94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</row>
    <row r="916" spans="1:22" x14ac:dyDescent="0.25">
      <c r="A916" s="101"/>
      <c r="B916" s="93"/>
      <c r="C916" s="93"/>
      <c r="D916" s="94"/>
      <c r="E916" s="93"/>
      <c r="F916" s="93"/>
      <c r="G916" s="94"/>
      <c r="H916" s="93"/>
      <c r="I916" s="93"/>
      <c r="J916" s="94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</row>
    <row r="917" spans="1:22" x14ac:dyDescent="0.25">
      <c r="A917" s="101"/>
      <c r="B917" s="93"/>
      <c r="C917" s="93"/>
      <c r="D917" s="94"/>
      <c r="E917" s="93"/>
      <c r="F917" s="93"/>
      <c r="G917" s="94"/>
      <c r="H917" s="93"/>
      <c r="I917" s="93"/>
      <c r="J917" s="94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</row>
    <row r="918" spans="1:22" x14ac:dyDescent="0.25">
      <c r="A918" s="101"/>
      <c r="B918" s="93"/>
      <c r="C918" s="93"/>
      <c r="D918" s="94"/>
      <c r="E918" s="93"/>
      <c r="F918" s="93"/>
      <c r="G918" s="94"/>
      <c r="H918" s="93"/>
      <c r="I918" s="93"/>
      <c r="J918" s="94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</row>
    <row r="919" spans="1:22" x14ac:dyDescent="0.25">
      <c r="A919" s="101"/>
      <c r="B919" s="93"/>
      <c r="C919" s="93"/>
      <c r="D919" s="94"/>
      <c r="E919" s="93"/>
      <c r="F919" s="93"/>
      <c r="G919" s="94"/>
      <c r="H919" s="93"/>
      <c r="I919" s="93"/>
      <c r="J919" s="94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</row>
    <row r="920" spans="1:22" x14ac:dyDescent="0.25">
      <c r="A920" s="101"/>
      <c r="B920" s="93"/>
      <c r="C920" s="93"/>
      <c r="D920" s="94"/>
      <c r="E920" s="93"/>
      <c r="F920" s="93"/>
      <c r="G920" s="94"/>
      <c r="H920" s="93"/>
      <c r="I920" s="93"/>
      <c r="J920" s="94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</row>
    <row r="921" spans="1:22" x14ac:dyDescent="0.25">
      <c r="A921" s="101"/>
      <c r="B921" s="93"/>
      <c r="C921" s="93"/>
      <c r="D921" s="94"/>
      <c r="E921" s="93"/>
      <c r="F921" s="93"/>
      <c r="G921" s="94"/>
      <c r="H921" s="93"/>
      <c r="I921" s="93"/>
      <c r="J921" s="94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</row>
    <row r="922" spans="1:22" x14ac:dyDescent="0.25">
      <c r="A922" s="101"/>
      <c r="B922" s="93"/>
      <c r="C922" s="93"/>
      <c r="D922" s="94"/>
      <c r="E922" s="93"/>
      <c r="F922" s="93"/>
      <c r="G922" s="94"/>
      <c r="H922" s="93"/>
      <c r="I922" s="93"/>
      <c r="J922" s="94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</row>
    <row r="923" spans="1:22" x14ac:dyDescent="0.25">
      <c r="A923" s="101"/>
      <c r="B923" s="93"/>
      <c r="C923" s="93"/>
      <c r="D923" s="94"/>
      <c r="E923" s="93"/>
      <c r="F923" s="93"/>
      <c r="G923" s="94"/>
      <c r="H923" s="93"/>
      <c r="I923" s="93"/>
      <c r="J923" s="94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</row>
    <row r="924" spans="1:22" x14ac:dyDescent="0.25">
      <c r="A924" s="101"/>
      <c r="B924" s="93"/>
      <c r="C924" s="93"/>
      <c r="D924" s="94"/>
      <c r="E924" s="93"/>
      <c r="F924" s="93"/>
      <c r="G924" s="94"/>
      <c r="H924" s="93"/>
      <c r="I924" s="93"/>
      <c r="J924" s="94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</row>
    <row r="925" spans="1:22" x14ac:dyDescent="0.25">
      <c r="A925" s="101"/>
      <c r="B925" s="93"/>
      <c r="C925" s="93"/>
      <c r="D925" s="94"/>
      <c r="E925" s="93"/>
      <c r="F925" s="93"/>
      <c r="G925" s="94"/>
      <c r="H925" s="93"/>
      <c r="I925" s="93"/>
      <c r="J925" s="94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</row>
    <row r="926" spans="1:22" x14ac:dyDescent="0.25">
      <c r="A926" s="101"/>
      <c r="B926" s="93"/>
      <c r="C926" s="93"/>
      <c r="D926" s="94"/>
      <c r="E926" s="93"/>
      <c r="F926" s="93"/>
      <c r="G926" s="94"/>
      <c r="H926" s="93"/>
      <c r="I926" s="93"/>
      <c r="J926" s="94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</row>
    <row r="927" spans="1:22" x14ac:dyDescent="0.25">
      <c r="A927" s="101"/>
      <c r="B927" s="93"/>
      <c r="C927" s="93"/>
      <c r="D927" s="94"/>
      <c r="E927" s="93"/>
      <c r="F927" s="93"/>
      <c r="G927" s="94"/>
      <c r="H927" s="93"/>
      <c r="I927" s="93"/>
      <c r="J927" s="94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</row>
    <row r="928" spans="1:22" x14ac:dyDescent="0.25">
      <c r="A928" s="101"/>
      <c r="B928" s="93"/>
      <c r="C928" s="93"/>
      <c r="D928" s="94"/>
      <c r="E928" s="93"/>
      <c r="F928" s="93"/>
      <c r="G928" s="94"/>
      <c r="H928" s="93"/>
      <c r="I928" s="93"/>
      <c r="J928" s="94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</row>
    <row r="929" spans="1:22" x14ac:dyDescent="0.25">
      <c r="A929" s="101"/>
      <c r="B929" s="93"/>
      <c r="C929" s="93"/>
      <c r="D929" s="94"/>
      <c r="E929" s="93"/>
      <c r="F929" s="93"/>
      <c r="G929" s="94"/>
      <c r="H929" s="93"/>
      <c r="I929" s="93"/>
      <c r="J929" s="94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</row>
    <row r="930" spans="1:22" x14ac:dyDescent="0.25">
      <c r="A930" s="101"/>
      <c r="B930" s="93"/>
      <c r="C930" s="93"/>
      <c r="D930" s="94"/>
      <c r="E930" s="93"/>
      <c r="F930" s="93"/>
      <c r="G930" s="94"/>
      <c r="H930" s="93"/>
      <c r="I930" s="93"/>
      <c r="J930" s="94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</row>
    <row r="931" spans="1:22" x14ac:dyDescent="0.25">
      <c r="A931" s="101"/>
      <c r="B931" s="93"/>
      <c r="C931" s="93"/>
      <c r="D931" s="94"/>
      <c r="E931" s="93"/>
      <c r="F931" s="93"/>
      <c r="G931" s="94"/>
      <c r="H931" s="93"/>
      <c r="I931" s="93"/>
      <c r="J931" s="94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</row>
    <row r="932" spans="1:22" x14ac:dyDescent="0.25">
      <c r="A932" s="101"/>
      <c r="B932" s="93"/>
      <c r="C932" s="93"/>
      <c r="D932" s="94"/>
      <c r="E932" s="93"/>
      <c r="F932" s="93"/>
      <c r="G932" s="94"/>
      <c r="H932" s="93"/>
      <c r="I932" s="93"/>
      <c r="J932" s="94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</row>
    <row r="933" spans="1:22" x14ac:dyDescent="0.25">
      <c r="A933" s="101"/>
      <c r="B933" s="93"/>
      <c r="C933" s="93"/>
      <c r="D933" s="94"/>
      <c r="E933" s="93"/>
      <c r="F933" s="93"/>
      <c r="G933" s="94"/>
      <c r="H933" s="93"/>
      <c r="I933" s="93"/>
      <c r="J933" s="94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</row>
    <row r="934" spans="1:22" x14ac:dyDescent="0.25">
      <c r="A934" s="101"/>
      <c r="B934" s="93"/>
      <c r="C934" s="93"/>
      <c r="D934" s="94"/>
      <c r="E934" s="93"/>
      <c r="F934" s="93"/>
      <c r="G934" s="94"/>
      <c r="H934" s="93"/>
      <c r="I934" s="93"/>
      <c r="J934" s="94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</row>
    <row r="935" spans="1:22" x14ac:dyDescent="0.25">
      <c r="A935" s="101"/>
      <c r="B935" s="93"/>
      <c r="C935" s="93"/>
      <c r="D935" s="94"/>
      <c r="E935" s="93"/>
      <c r="F935" s="93"/>
      <c r="G935" s="94"/>
      <c r="H935" s="93"/>
      <c r="I935" s="93"/>
      <c r="J935" s="94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</row>
    <row r="936" spans="1:22" x14ac:dyDescent="0.25">
      <c r="A936" s="101"/>
      <c r="B936" s="93"/>
      <c r="C936" s="93"/>
      <c r="D936" s="94"/>
      <c r="E936" s="93"/>
      <c r="F936" s="93"/>
      <c r="G936" s="94"/>
      <c r="H936" s="93"/>
      <c r="I936" s="93"/>
      <c r="J936" s="94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</row>
    <row r="937" spans="1:22" x14ac:dyDescent="0.25">
      <c r="A937" s="101"/>
      <c r="B937" s="93"/>
      <c r="C937" s="93"/>
      <c r="D937" s="94"/>
      <c r="E937" s="93"/>
      <c r="F937" s="93"/>
      <c r="G937" s="94"/>
      <c r="H937" s="93"/>
      <c r="I937" s="93"/>
      <c r="J937" s="94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</row>
    <row r="938" spans="1:22" x14ac:dyDescent="0.25">
      <c r="A938" s="101"/>
      <c r="B938" s="93"/>
      <c r="C938" s="93"/>
      <c r="D938" s="94"/>
      <c r="E938" s="93"/>
      <c r="F938" s="93"/>
      <c r="G938" s="94"/>
      <c r="H938" s="93"/>
      <c r="I938" s="93"/>
      <c r="J938" s="94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</row>
    <row r="939" spans="1:22" x14ac:dyDescent="0.25">
      <c r="A939" s="101"/>
      <c r="B939" s="93"/>
      <c r="C939" s="93"/>
      <c r="D939" s="94"/>
      <c r="E939" s="93"/>
      <c r="F939" s="93"/>
      <c r="G939" s="94"/>
      <c r="H939" s="93"/>
      <c r="I939" s="93"/>
      <c r="J939" s="94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</row>
    <row r="940" spans="1:22" x14ac:dyDescent="0.25">
      <c r="A940" s="101"/>
      <c r="B940" s="93"/>
      <c r="C940" s="93"/>
      <c r="D940" s="94"/>
      <c r="E940" s="93"/>
      <c r="F940" s="93"/>
      <c r="G940" s="94"/>
      <c r="H940" s="93"/>
      <c r="I940" s="93"/>
      <c r="J940" s="94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</row>
    <row r="941" spans="1:22" x14ac:dyDescent="0.25">
      <c r="A941" s="101"/>
      <c r="B941" s="93"/>
      <c r="C941" s="93"/>
      <c r="D941" s="94"/>
      <c r="E941" s="93"/>
      <c r="F941" s="93"/>
      <c r="G941" s="94"/>
      <c r="H941" s="93"/>
      <c r="I941" s="93"/>
      <c r="J941" s="94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</row>
    <row r="942" spans="1:22" x14ac:dyDescent="0.25">
      <c r="A942" s="101"/>
      <c r="B942" s="93"/>
      <c r="C942" s="93"/>
      <c r="D942" s="94"/>
      <c r="E942" s="93"/>
      <c r="F942" s="93"/>
      <c r="G942" s="94"/>
      <c r="H942" s="93"/>
      <c r="I942" s="93"/>
      <c r="J942" s="94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</row>
    <row r="943" spans="1:22" x14ac:dyDescent="0.25">
      <c r="A943" s="101"/>
      <c r="B943" s="93"/>
      <c r="C943" s="93"/>
      <c r="D943" s="94"/>
      <c r="E943" s="93"/>
      <c r="F943" s="93"/>
      <c r="G943" s="94"/>
      <c r="H943" s="93"/>
      <c r="I943" s="93"/>
      <c r="J943" s="94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</row>
    <row r="944" spans="1:22" x14ac:dyDescent="0.25">
      <c r="A944" s="101"/>
      <c r="B944" s="93"/>
      <c r="C944" s="93"/>
      <c r="D944" s="94"/>
      <c r="E944" s="93"/>
      <c r="F944" s="93"/>
      <c r="G944" s="94"/>
      <c r="H944" s="93"/>
      <c r="I944" s="93"/>
      <c r="J944" s="94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</row>
    <row r="945" spans="1:22" x14ac:dyDescent="0.25">
      <c r="A945" s="101"/>
      <c r="B945" s="93"/>
      <c r="C945" s="93"/>
      <c r="D945" s="94"/>
      <c r="E945" s="93"/>
      <c r="F945" s="93"/>
      <c r="G945" s="94"/>
      <c r="H945" s="93"/>
      <c r="I945" s="93"/>
      <c r="J945" s="94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</row>
    <row r="946" spans="1:22" x14ac:dyDescent="0.25">
      <c r="A946" s="101"/>
      <c r="B946" s="93"/>
      <c r="C946" s="93"/>
      <c r="D946" s="94"/>
      <c r="E946" s="93"/>
      <c r="F946" s="93"/>
      <c r="G946" s="94"/>
      <c r="H946" s="93"/>
      <c r="I946" s="93"/>
      <c r="J946" s="94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</row>
    <row r="947" spans="1:22" x14ac:dyDescent="0.25">
      <c r="A947" s="101"/>
      <c r="B947" s="93"/>
      <c r="C947" s="93"/>
      <c r="D947" s="94"/>
      <c r="E947" s="93"/>
      <c r="F947" s="93"/>
      <c r="G947" s="94"/>
      <c r="H947" s="93"/>
      <c r="I947" s="93"/>
      <c r="J947" s="94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</row>
    <row r="948" spans="1:22" x14ac:dyDescent="0.25">
      <c r="A948" s="101"/>
      <c r="B948" s="93"/>
      <c r="C948" s="93"/>
      <c r="D948" s="94"/>
      <c r="E948" s="93"/>
      <c r="F948" s="93"/>
      <c r="G948" s="94"/>
      <c r="H948" s="93"/>
      <c r="I948" s="93"/>
      <c r="J948" s="94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</row>
    <row r="949" spans="1:22" x14ac:dyDescent="0.25">
      <c r="A949" s="101"/>
      <c r="B949" s="93"/>
      <c r="C949" s="93"/>
      <c r="D949" s="94"/>
      <c r="E949" s="93"/>
      <c r="F949" s="93"/>
      <c r="G949" s="94"/>
      <c r="H949" s="93"/>
      <c r="I949" s="93"/>
      <c r="J949" s="94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</row>
    <row r="950" spans="1:22" x14ac:dyDescent="0.25">
      <c r="A950" s="101"/>
      <c r="B950" s="93"/>
      <c r="C950" s="93"/>
      <c r="D950" s="94"/>
      <c r="E950" s="93"/>
      <c r="F950" s="93"/>
      <c r="G950" s="94"/>
      <c r="H950" s="93"/>
      <c r="I950" s="93"/>
      <c r="J950" s="94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</row>
    <row r="951" spans="1:22" x14ac:dyDescent="0.25">
      <c r="A951" s="101"/>
      <c r="B951" s="93"/>
      <c r="C951" s="93"/>
      <c r="D951" s="94"/>
      <c r="E951" s="93"/>
      <c r="F951" s="93"/>
      <c r="G951" s="94"/>
      <c r="H951" s="93"/>
      <c r="I951" s="93"/>
      <c r="J951" s="94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</row>
    <row r="952" spans="1:22" x14ac:dyDescent="0.25">
      <c r="A952" s="101"/>
      <c r="B952" s="93"/>
      <c r="C952" s="93"/>
      <c r="D952" s="94"/>
      <c r="E952" s="93"/>
      <c r="F952" s="93"/>
      <c r="G952" s="94"/>
      <c r="H952" s="93"/>
      <c r="I952" s="93"/>
      <c r="J952" s="94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</row>
    <row r="953" spans="1:22" x14ac:dyDescent="0.25">
      <c r="A953" s="101"/>
      <c r="B953" s="93"/>
      <c r="C953" s="93"/>
      <c r="D953" s="94"/>
      <c r="E953" s="93"/>
      <c r="F953" s="93"/>
      <c r="G953" s="94"/>
      <c r="H953" s="93"/>
      <c r="I953" s="93"/>
      <c r="J953" s="94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</row>
    <row r="954" spans="1:22" x14ac:dyDescent="0.25">
      <c r="A954" s="101"/>
      <c r="B954" s="93"/>
      <c r="C954" s="93"/>
      <c r="D954" s="94"/>
      <c r="E954" s="93"/>
      <c r="F954" s="93"/>
      <c r="G954" s="94"/>
      <c r="H954" s="93"/>
      <c r="I954" s="93"/>
      <c r="J954" s="94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</row>
    <row r="955" spans="1:22" x14ac:dyDescent="0.25">
      <c r="A955" s="101"/>
      <c r="B955" s="93"/>
      <c r="C955" s="93"/>
      <c r="D955" s="94"/>
      <c r="E955" s="93"/>
      <c r="F955" s="93"/>
      <c r="G955" s="94"/>
      <c r="H955" s="93"/>
      <c r="I955" s="93"/>
      <c r="J955" s="94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</row>
    <row r="956" spans="1:22" x14ac:dyDescent="0.25">
      <c r="A956" s="101"/>
      <c r="B956" s="93"/>
      <c r="C956" s="93"/>
      <c r="D956" s="94"/>
      <c r="E956" s="93"/>
      <c r="F956" s="93"/>
      <c r="G956" s="94"/>
      <c r="H956" s="93"/>
      <c r="I956" s="93"/>
      <c r="J956" s="94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</row>
    <row r="957" spans="1:22" x14ac:dyDescent="0.25">
      <c r="A957" s="101"/>
      <c r="B957" s="93"/>
      <c r="C957" s="93"/>
      <c r="D957" s="94"/>
      <c r="E957" s="93"/>
      <c r="F957" s="93"/>
      <c r="G957" s="94"/>
      <c r="H957" s="93"/>
      <c r="I957" s="93"/>
      <c r="J957" s="94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</row>
    <row r="958" spans="1:22" x14ac:dyDescent="0.25">
      <c r="A958" s="101"/>
      <c r="B958" s="93"/>
      <c r="C958" s="93"/>
      <c r="D958" s="94"/>
      <c r="E958" s="93"/>
      <c r="F958" s="93"/>
      <c r="G958" s="94"/>
      <c r="H958" s="93"/>
      <c r="I958" s="93"/>
      <c r="J958" s="94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</row>
    <row r="959" spans="1:22" x14ac:dyDescent="0.25">
      <c r="A959" s="101"/>
      <c r="B959" s="93"/>
      <c r="C959" s="93"/>
      <c r="D959" s="94"/>
      <c r="E959" s="93"/>
      <c r="F959" s="93"/>
      <c r="G959" s="94"/>
      <c r="H959" s="93"/>
      <c r="I959" s="93"/>
      <c r="J959" s="94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</row>
    <row r="960" spans="1:22" x14ac:dyDescent="0.25">
      <c r="A960" s="101"/>
      <c r="B960" s="93"/>
      <c r="C960" s="93"/>
      <c r="D960" s="94"/>
      <c r="E960" s="93"/>
      <c r="F960" s="93"/>
      <c r="G960" s="94"/>
      <c r="H960" s="93"/>
      <c r="I960" s="93"/>
      <c r="J960" s="94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</row>
    <row r="961" spans="1:22" x14ac:dyDescent="0.25">
      <c r="A961" s="101"/>
      <c r="B961" s="93"/>
      <c r="C961" s="93"/>
      <c r="D961" s="94"/>
      <c r="E961" s="93"/>
      <c r="F961" s="93"/>
      <c r="G961" s="94"/>
      <c r="H961" s="93"/>
      <c r="I961" s="93"/>
      <c r="J961" s="94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</row>
    <row r="962" spans="1:22" x14ac:dyDescent="0.25">
      <c r="A962" s="101"/>
      <c r="B962" s="93"/>
      <c r="C962" s="93"/>
      <c r="D962" s="94"/>
      <c r="E962" s="93"/>
      <c r="F962" s="93"/>
      <c r="G962" s="94"/>
      <c r="H962" s="93"/>
      <c r="I962" s="93"/>
      <c r="J962" s="94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</row>
    <row r="963" spans="1:22" x14ac:dyDescent="0.25">
      <c r="A963" s="101"/>
      <c r="B963" s="93"/>
      <c r="C963" s="93"/>
      <c r="D963" s="94"/>
      <c r="E963" s="93"/>
      <c r="F963" s="93"/>
      <c r="G963" s="94"/>
      <c r="H963" s="93"/>
      <c r="I963" s="93"/>
      <c r="J963" s="94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</row>
    <row r="964" spans="1:22" x14ac:dyDescent="0.25">
      <c r="A964" s="101"/>
      <c r="B964" s="93"/>
      <c r="C964" s="93"/>
      <c r="D964" s="94"/>
      <c r="E964" s="93"/>
      <c r="F964" s="93"/>
      <c r="G964" s="94"/>
      <c r="H964" s="93"/>
      <c r="I964" s="93"/>
      <c r="J964" s="94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</row>
    <row r="965" spans="1:22" x14ac:dyDescent="0.25">
      <c r="A965" s="101"/>
      <c r="B965" s="93"/>
      <c r="C965" s="93"/>
      <c r="D965" s="94"/>
      <c r="E965" s="93"/>
      <c r="F965" s="93"/>
      <c r="G965" s="94"/>
      <c r="H965" s="93"/>
      <c r="I965" s="93"/>
      <c r="J965" s="94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</row>
    <row r="966" spans="1:22" x14ac:dyDescent="0.25">
      <c r="A966" s="101"/>
      <c r="B966" s="93"/>
      <c r="C966" s="93"/>
      <c r="D966" s="94"/>
      <c r="E966" s="93"/>
      <c r="F966" s="93"/>
      <c r="G966" s="94"/>
      <c r="H966" s="93"/>
      <c r="I966" s="93"/>
      <c r="J966" s="94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</row>
    <row r="967" spans="1:22" x14ac:dyDescent="0.25">
      <c r="A967" s="101"/>
      <c r="B967" s="93"/>
      <c r="C967" s="93"/>
      <c r="D967" s="94"/>
      <c r="E967" s="93"/>
      <c r="F967" s="93"/>
      <c r="G967" s="94"/>
      <c r="H967" s="93"/>
      <c r="I967" s="93"/>
      <c r="J967" s="94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</row>
    <row r="968" spans="1:22" x14ac:dyDescent="0.25">
      <c r="A968" s="101"/>
      <c r="B968" s="93"/>
      <c r="C968" s="93"/>
      <c r="D968" s="94"/>
      <c r="E968" s="93"/>
      <c r="F968" s="93"/>
      <c r="G968" s="94"/>
      <c r="H968" s="93"/>
      <c r="I968" s="93"/>
      <c r="J968" s="94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</row>
    <row r="969" spans="1:22" x14ac:dyDescent="0.25">
      <c r="A969" s="101"/>
      <c r="B969" s="93"/>
      <c r="C969" s="93"/>
      <c r="D969" s="94"/>
      <c r="E969" s="93"/>
      <c r="F969" s="93"/>
      <c r="G969" s="94"/>
      <c r="H969" s="93"/>
      <c r="I969" s="93"/>
      <c r="J969" s="94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</row>
    <row r="970" spans="1:22" x14ac:dyDescent="0.25">
      <c r="A970" s="101"/>
      <c r="B970" s="93"/>
      <c r="C970" s="93"/>
      <c r="D970" s="94"/>
      <c r="E970" s="93"/>
      <c r="F970" s="93"/>
      <c r="G970" s="94"/>
      <c r="H970" s="93"/>
      <c r="I970" s="93"/>
      <c r="J970" s="94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</row>
    <row r="971" spans="1:22" x14ac:dyDescent="0.25">
      <c r="A971" s="101"/>
      <c r="B971" s="93"/>
      <c r="C971" s="93"/>
      <c r="D971" s="94"/>
      <c r="E971" s="93"/>
      <c r="F971" s="93"/>
      <c r="G971" s="94"/>
      <c r="H971" s="93"/>
      <c r="I971" s="93"/>
      <c r="J971" s="94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</row>
    <row r="972" spans="1:22" x14ac:dyDescent="0.25">
      <c r="A972" s="101"/>
      <c r="B972" s="93"/>
      <c r="C972" s="93"/>
      <c r="D972" s="94"/>
      <c r="E972" s="93"/>
      <c r="F972" s="93"/>
      <c r="G972" s="94"/>
      <c r="H972" s="93"/>
      <c r="I972" s="93"/>
      <c r="J972" s="94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</row>
    <row r="973" spans="1:22" x14ac:dyDescent="0.25">
      <c r="A973" s="101"/>
      <c r="B973" s="93"/>
      <c r="C973" s="93"/>
      <c r="D973" s="94"/>
      <c r="E973" s="93"/>
      <c r="F973" s="93"/>
      <c r="G973" s="94"/>
      <c r="H973" s="93"/>
      <c r="I973" s="93"/>
      <c r="J973" s="94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</row>
    <row r="974" spans="1:22" x14ac:dyDescent="0.25">
      <c r="A974" s="101"/>
      <c r="B974" s="93"/>
      <c r="C974" s="93"/>
      <c r="D974" s="94"/>
      <c r="E974" s="93"/>
      <c r="F974" s="93"/>
      <c r="G974" s="94"/>
      <c r="H974" s="93"/>
      <c r="I974" s="93"/>
      <c r="J974" s="94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</row>
    <row r="975" spans="1:22" x14ac:dyDescent="0.25">
      <c r="A975" s="101"/>
      <c r="B975" s="93"/>
      <c r="C975" s="93"/>
      <c r="D975" s="94"/>
      <c r="E975" s="93"/>
      <c r="F975" s="93"/>
      <c r="G975" s="94"/>
      <c r="H975" s="93"/>
      <c r="I975" s="93"/>
      <c r="J975" s="94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</row>
    <row r="976" spans="1:22" x14ac:dyDescent="0.25">
      <c r="A976" s="101"/>
      <c r="B976" s="93"/>
      <c r="C976" s="93"/>
      <c r="D976" s="94"/>
      <c r="E976" s="93"/>
      <c r="F976" s="93"/>
      <c r="G976" s="94"/>
      <c r="H976" s="93"/>
      <c r="I976" s="93"/>
      <c r="J976" s="94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</row>
    <row r="977" spans="1:22" x14ac:dyDescent="0.25">
      <c r="A977" s="101"/>
      <c r="B977" s="93"/>
      <c r="C977" s="93"/>
      <c r="D977" s="94"/>
      <c r="E977" s="93"/>
      <c r="F977" s="93"/>
      <c r="G977" s="94"/>
      <c r="H977" s="93"/>
      <c r="I977" s="93"/>
      <c r="J977" s="94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</row>
    <row r="978" spans="1:22" x14ac:dyDescent="0.25">
      <c r="A978" s="101"/>
      <c r="B978" s="93"/>
      <c r="C978" s="93"/>
      <c r="D978" s="94"/>
      <c r="E978" s="93"/>
      <c r="F978" s="93"/>
      <c r="G978" s="94"/>
      <c r="H978" s="93"/>
      <c r="I978" s="93"/>
      <c r="J978" s="94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</row>
    <row r="979" spans="1:22" x14ac:dyDescent="0.25">
      <c r="A979" s="101"/>
      <c r="B979" s="93"/>
      <c r="C979" s="93"/>
      <c r="D979" s="94"/>
      <c r="E979" s="93"/>
      <c r="F979" s="93"/>
      <c r="G979" s="94"/>
      <c r="H979" s="93"/>
      <c r="I979" s="93"/>
      <c r="J979" s="94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</row>
    <row r="980" spans="1:22" x14ac:dyDescent="0.25">
      <c r="A980" s="101"/>
      <c r="B980" s="93"/>
      <c r="C980" s="93"/>
      <c r="D980" s="94"/>
      <c r="E980" s="93"/>
      <c r="F980" s="93"/>
      <c r="G980" s="94"/>
      <c r="H980" s="93"/>
      <c r="I980" s="93"/>
      <c r="J980" s="94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</row>
    <row r="981" spans="1:22" x14ac:dyDescent="0.25">
      <c r="A981" s="101"/>
      <c r="B981" s="93"/>
      <c r="C981" s="93"/>
      <c r="D981" s="94"/>
      <c r="E981" s="93"/>
      <c r="F981" s="93"/>
      <c r="G981" s="94"/>
      <c r="H981" s="93"/>
      <c r="I981" s="93"/>
      <c r="J981" s="94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</row>
    <row r="982" spans="1:22" x14ac:dyDescent="0.25">
      <c r="A982" s="101"/>
      <c r="B982" s="93"/>
      <c r="C982" s="93"/>
      <c r="D982" s="94"/>
      <c r="E982" s="93"/>
      <c r="F982" s="93"/>
      <c r="G982" s="94"/>
      <c r="H982" s="93"/>
      <c r="I982" s="93"/>
      <c r="J982" s="94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</row>
    <row r="983" spans="1:22" x14ac:dyDescent="0.25">
      <c r="A983" s="101"/>
      <c r="B983" s="93"/>
      <c r="C983" s="93"/>
      <c r="D983" s="94"/>
      <c r="E983" s="93"/>
      <c r="F983" s="93"/>
      <c r="G983" s="94"/>
      <c r="H983" s="93"/>
      <c r="I983" s="93"/>
      <c r="J983" s="94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</row>
    <row r="984" spans="1:22" x14ac:dyDescent="0.25">
      <c r="A984" s="101"/>
      <c r="B984" s="93"/>
      <c r="C984" s="93"/>
      <c r="D984" s="94"/>
      <c r="E984" s="93"/>
      <c r="F984" s="93"/>
      <c r="G984" s="94"/>
      <c r="H984" s="93"/>
      <c r="I984" s="93"/>
      <c r="J984" s="94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</row>
    <row r="985" spans="1:22" x14ac:dyDescent="0.25">
      <c r="A985" s="101"/>
      <c r="B985" s="93"/>
      <c r="C985" s="93"/>
      <c r="D985" s="94"/>
      <c r="E985" s="93"/>
      <c r="F985" s="93"/>
      <c r="G985" s="94"/>
      <c r="H985" s="93"/>
      <c r="I985" s="93"/>
      <c r="J985" s="94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</row>
    <row r="986" spans="1:22" x14ac:dyDescent="0.25">
      <c r="A986" s="101"/>
      <c r="B986" s="93"/>
      <c r="C986" s="93"/>
      <c r="D986" s="94"/>
      <c r="E986" s="93"/>
      <c r="F986" s="93"/>
      <c r="G986" s="94"/>
      <c r="H986" s="93"/>
      <c r="I986" s="93"/>
      <c r="J986" s="94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</row>
    <row r="987" spans="1:22" x14ac:dyDescent="0.25">
      <c r="A987" s="101"/>
      <c r="B987" s="93"/>
      <c r="C987" s="93"/>
      <c r="D987" s="94"/>
      <c r="E987" s="93"/>
      <c r="F987" s="93"/>
      <c r="G987" s="94"/>
      <c r="H987" s="93"/>
      <c r="I987" s="93"/>
      <c r="J987" s="94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</row>
    <row r="988" spans="1:22" x14ac:dyDescent="0.25">
      <c r="A988" s="101"/>
      <c r="B988" s="93"/>
      <c r="C988" s="93"/>
      <c r="D988" s="94"/>
      <c r="E988" s="93"/>
      <c r="F988" s="93"/>
      <c r="G988" s="94"/>
      <c r="H988" s="93"/>
      <c r="I988" s="93"/>
      <c r="J988" s="94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</row>
    <row r="989" spans="1:22" x14ac:dyDescent="0.25">
      <c r="A989" s="101"/>
      <c r="B989" s="93"/>
      <c r="C989" s="93"/>
      <c r="D989" s="94"/>
      <c r="E989" s="93"/>
      <c r="F989" s="93"/>
      <c r="G989" s="94"/>
      <c r="H989" s="93"/>
      <c r="I989" s="93"/>
      <c r="J989" s="94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</row>
    <row r="990" spans="1:22" x14ac:dyDescent="0.25">
      <c r="A990" s="101"/>
      <c r="B990" s="93"/>
      <c r="C990" s="93"/>
      <c r="D990" s="94"/>
      <c r="E990" s="93"/>
      <c r="F990" s="93"/>
      <c r="G990" s="94"/>
      <c r="H990" s="93"/>
      <c r="I990" s="93"/>
      <c r="J990" s="94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</row>
    <row r="991" spans="1:22" x14ac:dyDescent="0.25">
      <c r="A991" s="101"/>
      <c r="B991" s="93"/>
      <c r="C991" s="93"/>
      <c r="D991" s="94"/>
      <c r="E991" s="93"/>
      <c r="F991" s="93"/>
      <c r="G991" s="94"/>
      <c r="H991" s="93"/>
      <c r="I991" s="93"/>
      <c r="J991" s="94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</row>
    <row r="992" spans="1:22" x14ac:dyDescent="0.25">
      <c r="A992" s="101"/>
      <c r="B992" s="93"/>
      <c r="C992" s="93"/>
      <c r="D992" s="94"/>
      <c r="E992" s="93"/>
      <c r="F992" s="93"/>
      <c r="G992" s="94"/>
      <c r="H992" s="93"/>
      <c r="I992" s="93"/>
      <c r="J992" s="94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</row>
    <row r="993" spans="1:22" x14ac:dyDescent="0.25">
      <c r="A993" s="101"/>
      <c r="B993" s="93"/>
      <c r="C993" s="93"/>
      <c r="D993" s="94"/>
      <c r="E993" s="93"/>
      <c r="F993" s="93"/>
      <c r="G993" s="94"/>
      <c r="H993" s="93"/>
      <c r="I993" s="93"/>
      <c r="J993" s="94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</row>
    <row r="994" spans="1:22" x14ac:dyDescent="0.25">
      <c r="A994" s="101"/>
      <c r="B994" s="93"/>
      <c r="C994" s="93"/>
      <c r="D994" s="94"/>
      <c r="E994" s="93"/>
      <c r="F994" s="93"/>
      <c r="G994" s="94"/>
      <c r="H994" s="93"/>
      <c r="I994" s="93"/>
      <c r="J994" s="94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</row>
    <row r="995" spans="1:22" x14ac:dyDescent="0.25">
      <c r="A995" s="101"/>
      <c r="B995" s="93"/>
      <c r="C995" s="93"/>
      <c r="D995" s="94"/>
      <c r="E995" s="93"/>
      <c r="F995" s="93"/>
      <c r="G995" s="94"/>
      <c r="H995" s="93"/>
      <c r="I995" s="93"/>
      <c r="J995" s="94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</row>
    <row r="996" spans="1:22" x14ac:dyDescent="0.25">
      <c r="A996" s="101"/>
      <c r="B996" s="93"/>
      <c r="C996" s="93"/>
      <c r="D996" s="94"/>
      <c r="E996" s="93"/>
      <c r="F996" s="93"/>
      <c r="G996" s="94"/>
      <c r="H996" s="93"/>
      <c r="I996" s="93"/>
      <c r="J996" s="94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</row>
    <row r="997" spans="1:22" x14ac:dyDescent="0.25">
      <c r="A997" s="101"/>
      <c r="B997" s="93"/>
      <c r="C997" s="93"/>
      <c r="D997" s="94"/>
      <c r="E997" s="93"/>
      <c r="F997" s="93"/>
      <c r="G997" s="94"/>
      <c r="H997" s="93"/>
      <c r="I997" s="93"/>
      <c r="J997" s="94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</row>
    <row r="998" spans="1:22" x14ac:dyDescent="0.25">
      <c r="A998" s="101"/>
      <c r="B998" s="93"/>
      <c r="C998" s="93"/>
      <c r="D998" s="94"/>
      <c r="E998" s="93"/>
      <c r="F998" s="93"/>
      <c r="G998" s="94"/>
      <c r="H998" s="93"/>
      <c r="I998" s="93"/>
      <c r="J998" s="94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</row>
    <row r="999" spans="1:22" x14ac:dyDescent="0.25">
      <c r="A999" s="101"/>
      <c r="B999" s="93"/>
      <c r="C999" s="93"/>
      <c r="D999" s="94"/>
      <c r="E999" s="93"/>
      <c r="F999" s="93"/>
      <c r="G999" s="94"/>
      <c r="H999" s="93"/>
      <c r="I999" s="93"/>
      <c r="J999" s="94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</row>
    <row r="1000" spans="1:22" x14ac:dyDescent="0.25">
      <c r="A1000" s="101"/>
      <c r="B1000" s="93"/>
      <c r="C1000" s="93"/>
      <c r="D1000" s="94"/>
      <c r="E1000" s="93"/>
      <c r="F1000" s="93"/>
      <c r="G1000" s="94"/>
      <c r="H1000" s="93"/>
      <c r="I1000" s="93"/>
      <c r="J1000" s="94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</row>
    <row r="1001" spans="1:22" x14ac:dyDescent="0.25">
      <c r="A1001" s="101"/>
      <c r="B1001" s="93"/>
      <c r="C1001" s="93"/>
      <c r="D1001" s="94"/>
      <c r="E1001" s="93"/>
      <c r="F1001" s="93"/>
      <c r="G1001" s="94"/>
      <c r="H1001" s="93"/>
      <c r="I1001" s="93"/>
      <c r="J1001" s="94"/>
      <c r="K1001" s="93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</row>
    <row r="1002" spans="1:22" x14ac:dyDescent="0.25">
      <c r="A1002" s="101"/>
      <c r="B1002" s="93"/>
      <c r="C1002" s="93"/>
      <c r="D1002" s="94"/>
      <c r="E1002" s="93"/>
      <c r="F1002" s="93"/>
      <c r="G1002" s="94"/>
      <c r="H1002" s="93"/>
      <c r="I1002" s="93"/>
      <c r="J1002" s="94"/>
      <c r="K1002" s="93"/>
      <c r="L1002" s="93"/>
      <c r="M1002" s="93"/>
      <c r="N1002" s="93"/>
      <c r="O1002" s="93"/>
      <c r="P1002" s="93"/>
      <c r="Q1002" s="93"/>
      <c r="R1002" s="93"/>
      <c r="S1002" s="93"/>
      <c r="T1002" s="93"/>
      <c r="U1002" s="93"/>
      <c r="V1002" s="93"/>
    </row>
    <row r="1003" spans="1:22" x14ac:dyDescent="0.25">
      <c r="A1003" s="101"/>
      <c r="B1003" s="93"/>
      <c r="C1003" s="93"/>
      <c r="D1003" s="94"/>
      <c r="E1003" s="93"/>
      <c r="F1003" s="93"/>
      <c r="G1003" s="94"/>
      <c r="H1003" s="93"/>
      <c r="I1003" s="93"/>
      <c r="J1003" s="94"/>
      <c r="K1003" s="93"/>
      <c r="L1003" s="93"/>
      <c r="M1003" s="93"/>
      <c r="N1003" s="93"/>
      <c r="O1003" s="93"/>
      <c r="P1003" s="93"/>
      <c r="Q1003" s="93"/>
      <c r="R1003" s="93"/>
      <c r="S1003" s="93"/>
      <c r="T1003" s="93"/>
      <c r="U1003" s="93"/>
      <c r="V1003" s="93"/>
    </row>
    <row r="1004" spans="1:22" x14ac:dyDescent="0.25">
      <c r="A1004" s="101"/>
      <c r="B1004" s="93"/>
      <c r="C1004" s="93"/>
      <c r="D1004" s="94"/>
      <c r="E1004" s="93"/>
      <c r="F1004" s="93"/>
      <c r="G1004" s="94"/>
      <c r="H1004" s="93"/>
      <c r="I1004" s="93"/>
      <c r="J1004" s="94"/>
      <c r="K1004" s="93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</row>
    <row r="1005" spans="1:22" x14ac:dyDescent="0.25">
      <c r="A1005" s="101"/>
      <c r="B1005" s="93"/>
      <c r="C1005" s="93"/>
      <c r="D1005" s="94"/>
      <c r="E1005" s="93"/>
      <c r="F1005" s="93"/>
      <c r="G1005" s="94"/>
      <c r="H1005" s="93"/>
      <c r="I1005" s="93"/>
      <c r="J1005" s="94"/>
      <c r="K1005" s="93"/>
      <c r="L1005" s="93"/>
      <c r="M1005" s="93"/>
      <c r="N1005" s="93"/>
      <c r="O1005" s="93"/>
      <c r="P1005" s="93"/>
      <c r="Q1005" s="93"/>
      <c r="R1005" s="93"/>
      <c r="S1005" s="93"/>
      <c r="T1005" s="93"/>
      <c r="U1005" s="93"/>
      <c r="V1005" s="93"/>
    </row>
    <row r="1006" spans="1:22" x14ac:dyDescent="0.25">
      <c r="A1006" s="101"/>
      <c r="B1006" s="93"/>
      <c r="C1006" s="93"/>
      <c r="D1006" s="94"/>
      <c r="E1006" s="93"/>
      <c r="F1006" s="93"/>
      <c r="G1006" s="94"/>
      <c r="H1006" s="93"/>
      <c r="I1006" s="93"/>
      <c r="J1006" s="94"/>
      <c r="K1006" s="93"/>
      <c r="L1006" s="93"/>
      <c r="M1006" s="93"/>
      <c r="N1006" s="93"/>
      <c r="O1006" s="93"/>
      <c r="P1006" s="93"/>
      <c r="Q1006" s="93"/>
      <c r="R1006" s="93"/>
      <c r="S1006" s="93"/>
      <c r="T1006" s="93"/>
      <c r="U1006" s="93"/>
      <c r="V1006" s="93"/>
    </row>
    <row r="1007" spans="1:22" x14ac:dyDescent="0.25">
      <c r="A1007" s="101"/>
      <c r="B1007" s="93"/>
      <c r="C1007" s="93"/>
      <c r="D1007" s="94"/>
      <c r="E1007" s="93"/>
      <c r="F1007" s="93"/>
      <c r="G1007" s="94"/>
      <c r="H1007" s="93"/>
      <c r="I1007" s="93"/>
      <c r="J1007" s="94"/>
      <c r="K1007" s="93"/>
      <c r="L1007" s="93"/>
      <c r="M1007" s="93"/>
      <c r="N1007" s="93"/>
      <c r="O1007" s="93"/>
      <c r="P1007" s="93"/>
      <c r="Q1007" s="93"/>
      <c r="R1007" s="93"/>
      <c r="S1007" s="93"/>
      <c r="T1007" s="93"/>
      <c r="U1007" s="93"/>
      <c r="V1007" s="93"/>
    </row>
    <row r="1008" spans="1:22" x14ac:dyDescent="0.25">
      <c r="A1008" s="101"/>
      <c r="B1008" s="93"/>
      <c r="C1008" s="93"/>
      <c r="D1008" s="94"/>
      <c r="E1008" s="93"/>
      <c r="F1008" s="93"/>
      <c r="G1008" s="94"/>
      <c r="H1008" s="93"/>
      <c r="I1008" s="93"/>
      <c r="J1008" s="94"/>
      <c r="K1008" s="93"/>
      <c r="L1008" s="93"/>
      <c r="M1008" s="93"/>
      <c r="N1008" s="93"/>
      <c r="O1008" s="93"/>
      <c r="P1008" s="93"/>
      <c r="Q1008" s="93"/>
      <c r="R1008" s="93"/>
      <c r="S1008" s="93"/>
      <c r="T1008" s="93"/>
      <c r="U1008" s="93"/>
      <c r="V1008" s="93"/>
    </row>
    <row r="1009" spans="1:22" x14ac:dyDescent="0.25">
      <c r="A1009" s="101"/>
      <c r="B1009" s="93"/>
      <c r="C1009" s="93"/>
      <c r="D1009" s="94"/>
      <c r="E1009" s="93"/>
      <c r="F1009" s="93"/>
      <c r="G1009" s="94"/>
      <c r="H1009" s="93"/>
      <c r="I1009" s="93"/>
      <c r="J1009" s="94"/>
      <c r="K1009" s="93"/>
      <c r="L1009" s="93"/>
      <c r="M1009" s="93"/>
      <c r="N1009" s="93"/>
      <c r="O1009" s="93"/>
      <c r="P1009" s="93"/>
      <c r="Q1009" s="93"/>
      <c r="R1009" s="93"/>
      <c r="S1009" s="93"/>
      <c r="T1009" s="93"/>
      <c r="U1009" s="93"/>
      <c r="V1009" s="93"/>
    </row>
    <row r="1010" spans="1:22" x14ac:dyDescent="0.25">
      <c r="A1010" s="101"/>
      <c r="B1010" s="93"/>
      <c r="C1010" s="93"/>
      <c r="D1010" s="94"/>
      <c r="E1010" s="93"/>
      <c r="F1010" s="93"/>
      <c r="G1010" s="94"/>
      <c r="H1010" s="93"/>
      <c r="I1010" s="93"/>
      <c r="J1010" s="94"/>
      <c r="K1010" s="93"/>
      <c r="L1010" s="93"/>
      <c r="M1010" s="93"/>
      <c r="N1010" s="93"/>
      <c r="O1010" s="93"/>
      <c r="P1010" s="93"/>
      <c r="Q1010" s="93"/>
      <c r="R1010" s="93"/>
      <c r="S1010" s="93"/>
      <c r="T1010" s="93"/>
      <c r="U1010" s="93"/>
      <c r="V1010" s="93"/>
    </row>
    <row r="1011" spans="1:22" x14ac:dyDescent="0.25">
      <c r="A1011" s="101"/>
      <c r="B1011" s="93"/>
      <c r="C1011" s="93"/>
      <c r="D1011" s="94"/>
      <c r="E1011" s="93"/>
      <c r="F1011" s="93"/>
      <c r="G1011" s="94"/>
      <c r="H1011" s="93"/>
      <c r="I1011" s="93"/>
      <c r="J1011" s="94"/>
      <c r="K1011" s="93"/>
      <c r="L1011" s="93"/>
      <c r="M1011" s="93"/>
      <c r="N1011" s="93"/>
      <c r="O1011" s="93"/>
      <c r="P1011" s="93"/>
      <c r="Q1011" s="93"/>
      <c r="R1011" s="93"/>
      <c r="S1011" s="93"/>
      <c r="T1011" s="93"/>
      <c r="U1011" s="93"/>
      <c r="V1011" s="93"/>
    </row>
    <row r="1012" spans="1:22" x14ac:dyDescent="0.25">
      <c r="A1012" s="101"/>
      <c r="B1012" s="93"/>
      <c r="C1012" s="93"/>
      <c r="D1012" s="94"/>
      <c r="E1012" s="93"/>
      <c r="F1012" s="93"/>
      <c r="G1012" s="94"/>
      <c r="H1012" s="93"/>
      <c r="I1012" s="93"/>
      <c r="J1012" s="94"/>
      <c r="K1012" s="93"/>
      <c r="L1012" s="93"/>
      <c r="M1012" s="93"/>
      <c r="N1012" s="93"/>
      <c r="O1012" s="93"/>
      <c r="P1012" s="93"/>
      <c r="Q1012" s="93"/>
      <c r="R1012" s="93"/>
      <c r="S1012" s="93"/>
      <c r="T1012" s="93"/>
      <c r="U1012" s="93"/>
      <c r="V1012" s="93"/>
    </row>
    <row r="1013" spans="1:22" x14ac:dyDescent="0.25">
      <c r="A1013" s="101"/>
      <c r="B1013" s="93"/>
      <c r="C1013" s="93"/>
      <c r="D1013" s="94"/>
      <c r="E1013" s="93"/>
      <c r="F1013" s="93"/>
      <c r="G1013" s="94"/>
      <c r="H1013" s="93"/>
      <c r="I1013" s="93"/>
      <c r="J1013" s="94"/>
      <c r="K1013" s="93"/>
      <c r="L1013" s="93"/>
      <c r="M1013" s="93"/>
      <c r="N1013" s="93"/>
      <c r="O1013" s="93"/>
      <c r="P1013" s="93"/>
      <c r="Q1013" s="93"/>
      <c r="R1013" s="93"/>
      <c r="S1013" s="93"/>
      <c r="T1013" s="93"/>
      <c r="U1013" s="93"/>
      <c r="V1013" s="93"/>
    </row>
    <row r="1014" spans="1:22" x14ac:dyDescent="0.25">
      <c r="A1014" s="101"/>
      <c r="B1014" s="93"/>
      <c r="C1014" s="93"/>
      <c r="D1014" s="94"/>
      <c r="E1014" s="93"/>
      <c r="F1014" s="93"/>
      <c r="G1014" s="94"/>
      <c r="H1014" s="93"/>
      <c r="I1014" s="93"/>
      <c r="J1014" s="94"/>
      <c r="K1014" s="93"/>
      <c r="L1014" s="93"/>
      <c r="M1014" s="93"/>
      <c r="N1014" s="93"/>
      <c r="O1014" s="93"/>
      <c r="P1014" s="93"/>
      <c r="Q1014" s="93"/>
      <c r="R1014" s="93"/>
      <c r="S1014" s="93"/>
      <c r="T1014" s="93"/>
      <c r="U1014" s="93"/>
      <c r="V1014" s="93"/>
    </row>
    <row r="1015" spans="1:22" x14ac:dyDescent="0.25">
      <c r="A1015" s="101"/>
      <c r="B1015" s="93"/>
      <c r="C1015" s="93"/>
      <c r="D1015" s="94"/>
      <c r="E1015" s="93"/>
      <c r="F1015" s="93"/>
      <c r="G1015" s="94"/>
      <c r="H1015" s="93"/>
      <c r="I1015" s="93"/>
      <c r="J1015" s="94"/>
      <c r="K1015" s="93"/>
      <c r="L1015" s="93"/>
      <c r="M1015" s="93"/>
      <c r="N1015" s="93"/>
      <c r="O1015" s="93"/>
      <c r="P1015" s="93"/>
      <c r="Q1015" s="93"/>
      <c r="R1015" s="93"/>
      <c r="S1015" s="93"/>
      <c r="T1015" s="93"/>
      <c r="U1015" s="93"/>
      <c r="V1015" s="93"/>
    </row>
  </sheetData>
  <sheetProtection algorithmName="SHA-512" hashValue="JR2fibYGQrlX5bxCz5F6b65zolm7zWAfD9z28pqy2r6ImutWq33H4vsqjSJvrSpw2MU0vG7L9wVn5IEwtIgidw==" saltValue="qbKJnudqk5NQ+R8Nxefnnw==" spinCount="100000" sheet="1" objects="1" scenarios="1"/>
  <mergeCells count="8">
    <mergeCell ref="N2:P2"/>
    <mergeCell ref="Q2:S2"/>
    <mergeCell ref="T2:V2"/>
    <mergeCell ref="A2:A3"/>
    <mergeCell ref="B2:D2"/>
    <mergeCell ref="E2:G2"/>
    <mergeCell ref="H2:J2"/>
    <mergeCell ref="K2:M2"/>
  </mergeCells>
  <printOptions horizontalCentered="1"/>
  <pageMargins left="0.23622047244094491" right="0.23622047244094491" top="0.74803149606299213" bottom="0.74803149606299213" header="0.31496062992125984" footer="0.31496062992125984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84"/>
  <sheetViews>
    <sheetView workbookViewId="0">
      <selection activeCell="E13" sqref="E13"/>
    </sheetView>
  </sheetViews>
  <sheetFormatPr baseColWidth="10" defaultColWidth="14.42578125" defaultRowHeight="15" customHeight="1" x14ac:dyDescent="0.2"/>
  <cols>
    <col min="1" max="1" width="14.42578125" style="270"/>
    <col min="2" max="2" width="22.42578125" style="270" bestFit="1" customWidth="1"/>
    <col min="3" max="9" width="7.5703125" style="270" bestFit="1" customWidth="1"/>
    <col min="10" max="28" width="10.7109375" style="270" customWidth="1"/>
    <col min="29" max="16384" width="14.42578125" style="270"/>
  </cols>
  <sheetData>
    <row r="1" spans="2:13" ht="15" customHeight="1" x14ac:dyDescent="0.2">
      <c r="B1" s="480" t="s">
        <v>340</v>
      </c>
      <c r="C1" s="481"/>
      <c r="D1" s="481"/>
      <c r="E1" s="481"/>
      <c r="F1" s="481"/>
      <c r="G1" s="481"/>
      <c r="H1" s="481"/>
      <c r="I1" s="481"/>
    </row>
    <row r="2" spans="2:13" ht="15" customHeight="1" x14ac:dyDescent="0.2">
      <c r="B2" s="385"/>
      <c r="C2" s="386">
        <v>2011</v>
      </c>
      <c r="D2" s="386">
        <v>2012</v>
      </c>
      <c r="E2" s="386">
        <v>2013</v>
      </c>
      <c r="F2" s="386">
        <v>2014</v>
      </c>
      <c r="G2" s="387">
        <v>2015</v>
      </c>
      <c r="H2" s="388">
        <v>2016</v>
      </c>
      <c r="I2" s="389">
        <v>2017</v>
      </c>
    </row>
    <row r="3" spans="2:13" ht="15" customHeight="1" x14ac:dyDescent="0.2">
      <c r="B3" s="420" t="s">
        <v>145</v>
      </c>
      <c r="C3" s="271">
        <v>214371.84276700002</v>
      </c>
      <c r="D3" s="271">
        <v>252225.67266666671</v>
      </c>
      <c r="E3" s="271">
        <v>284044.397</v>
      </c>
      <c r="F3" s="271">
        <v>315679.34835349995</v>
      </c>
      <c r="G3" s="271">
        <v>328520.43400000001</v>
      </c>
      <c r="H3" s="271">
        <v>381282.09899999999</v>
      </c>
      <c r="I3" s="272">
        <v>395749.7</v>
      </c>
    </row>
    <row r="4" spans="2:13" ht="15" customHeight="1" x14ac:dyDescent="0.2">
      <c r="B4" s="421" t="s">
        <v>177</v>
      </c>
      <c r="C4" s="273">
        <v>1.2733000000000001</v>
      </c>
      <c r="D4" s="273">
        <v>1.2361</v>
      </c>
      <c r="E4" s="273">
        <v>1.2143999999999999</v>
      </c>
      <c r="F4" s="273">
        <v>1.1596</v>
      </c>
      <c r="G4" s="273">
        <v>1.1086</v>
      </c>
      <c r="H4" s="273">
        <v>1.0619000000000001</v>
      </c>
      <c r="I4" s="274">
        <v>1.026</v>
      </c>
    </row>
    <row r="5" spans="2:13" ht="15" customHeight="1" x14ac:dyDescent="0.2">
      <c r="B5" s="422" t="s">
        <v>346</v>
      </c>
      <c r="C5" s="275">
        <f>+C3*C4</f>
        <v>272959.66739522113</v>
      </c>
      <c r="D5" s="275">
        <f t="shared" ref="D5:I5" si="0">+D3*D4</f>
        <v>311776.15398326673</v>
      </c>
      <c r="E5" s="275">
        <f t="shared" si="0"/>
        <v>344943.5157168</v>
      </c>
      <c r="F5" s="275">
        <f t="shared" si="0"/>
        <v>366061.77235071856</v>
      </c>
      <c r="G5" s="275">
        <f t="shared" si="0"/>
        <v>364197.75313240004</v>
      </c>
      <c r="H5" s="275">
        <f t="shared" si="0"/>
        <v>404883.46092809999</v>
      </c>
      <c r="I5" s="276">
        <f>+I3*I4</f>
        <v>406039.19220000005</v>
      </c>
      <c r="M5" s="341"/>
    </row>
    <row r="6" spans="2:13" ht="12.75" x14ac:dyDescent="0.2">
      <c r="B6" s="423" t="s">
        <v>202</v>
      </c>
      <c r="C6" s="338">
        <v>1.7683039602920726E-3</v>
      </c>
      <c r="D6" s="338">
        <v>1.9553940525530895E-3</v>
      </c>
      <c r="E6" s="338">
        <v>2.0699198315640107E-3</v>
      </c>
      <c r="F6" s="338">
        <v>2.1395472440394934E-3</v>
      </c>
      <c r="G6" s="338">
        <v>2.0934398498728955E-3</v>
      </c>
      <c r="H6" s="338">
        <v>2.252589350470006E-3</v>
      </c>
      <c r="I6" s="339">
        <v>2.2000000000000001E-3</v>
      </c>
      <c r="K6" s="340"/>
    </row>
    <row r="7" spans="2:13" ht="12.75" x14ac:dyDescent="0.2">
      <c r="B7" s="383" t="s">
        <v>249</v>
      </c>
      <c r="C7" s="419"/>
      <c r="D7" s="384">
        <f>(D5-C5)/C5</f>
        <v>0.14220594184650295</v>
      </c>
      <c r="E7" s="384">
        <f t="shared" ref="E7:I7" si="1">(E5-D5)/D5</f>
        <v>0.10638197087809796</v>
      </c>
      <c r="F7" s="384">
        <f t="shared" si="1"/>
        <v>6.1222361551091543E-2</v>
      </c>
      <c r="G7" s="384">
        <f t="shared" si="1"/>
        <v>-5.0920892568170799E-3</v>
      </c>
      <c r="H7" s="384">
        <f t="shared" si="1"/>
        <v>0.11171323119313453</v>
      </c>
      <c r="I7" s="384">
        <f t="shared" si="1"/>
        <v>2.8544788400366372E-3</v>
      </c>
    </row>
    <row r="14" spans="2:13" ht="15.75" customHeight="1" x14ac:dyDescent="0.2"/>
    <row r="15" spans="2:13" ht="15.75" customHeight="1" x14ac:dyDescent="0.2"/>
    <row r="16" spans="2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sheetProtection algorithmName="SHA-512" hashValue="PdZyBKY0OLeQXQEYpY/Nl1roxENA80MDtz570uFmi3H7TLjaNUshF+psZ0r1VZQZeYCdzMtIhkjbRzmLQb515w==" saltValue="8Yb+yOPD5FK1ldahPEEtgw==" spinCount="100000" sheet="1" objects="1" scenarios="1"/>
  <mergeCells count="1">
    <mergeCell ref="B1:I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opLeftCell="A2" workbookViewId="0">
      <selection activeCell="H10" sqref="H10"/>
    </sheetView>
  </sheetViews>
  <sheetFormatPr baseColWidth="10" defaultRowHeight="14.25" x14ac:dyDescent="0.2"/>
  <cols>
    <col min="1" max="1" width="45.5703125" style="288" bestFit="1" customWidth="1"/>
    <col min="2" max="4" width="12" style="288" bestFit="1" customWidth="1"/>
    <col min="5" max="7" width="12" style="288" customWidth="1"/>
    <col min="8" max="8" width="12" style="288" bestFit="1" customWidth="1"/>
    <col min="9" max="9" width="7.28515625" style="288" bestFit="1" customWidth="1"/>
    <col min="10" max="11" width="8.28515625" style="288" bestFit="1" customWidth="1"/>
    <col min="12" max="16384" width="11.42578125" style="288"/>
  </cols>
  <sheetData>
    <row r="1" spans="1:8" hidden="1" x14ac:dyDescent="0.2">
      <c r="A1" s="390" t="s">
        <v>177</v>
      </c>
      <c r="B1" s="391">
        <v>1.2733000000000001</v>
      </c>
      <c r="D1" s="391">
        <v>1.2361</v>
      </c>
      <c r="F1" s="391">
        <v>1.2143999999999999</v>
      </c>
      <c r="H1" s="391">
        <v>1.1596</v>
      </c>
    </row>
    <row r="2" spans="1:8" ht="15" x14ac:dyDescent="0.25">
      <c r="A2" s="489" t="s">
        <v>339</v>
      </c>
      <c r="B2" s="489"/>
      <c r="C2" s="489"/>
      <c r="D2" s="489"/>
      <c r="E2" s="489"/>
      <c r="F2" s="489"/>
      <c r="G2" s="489"/>
      <c r="H2" s="489"/>
    </row>
    <row r="3" spans="1:8" ht="15" x14ac:dyDescent="0.25">
      <c r="A3" s="392" t="s">
        <v>250</v>
      </c>
      <c r="B3" s="393">
        <v>2011</v>
      </c>
      <c r="C3" s="393">
        <v>2012</v>
      </c>
      <c r="D3" s="393">
        <v>2013</v>
      </c>
      <c r="E3" s="393">
        <v>2014</v>
      </c>
      <c r="F3" s="393">
        <v>2015</v>
      </c>
      <c r="G3" s="393">
        <v>2016</v>
      </c>
      <c r="H3" s="393">
        <v>2017</v>
      </c>
    </row>
    <row r="4" spans="1:8" x14ac:dyDescent="0.2">
      <c r="A4" s="285" t="s">
        <v>255</v>
      </c>
      <c r="B4" s="394">
        <v>203945.32830000002</v>
      </c>
      <c r="C4" s="394">
        <v>244706.35980000001</v>
      </c>
      <c r="D4" s="394">
        <v>260565.83630000002</v>
      </c>
      <c r="E4" s="395">
        <v>290650.52520000003</v>
      </c>
      <c r="F4" s="394">
        <v>299966.57390000002</v>
      </c>
      <c r="G4" s="394">
        <v>300320.41703230003</v>
      </c>
      <c r="H4" s="394">
        <v>304590.93055200001</v>
      </c>
    </row>
    <row r="5" spans="1:8" x14ac:dyDescent="0.2">
      <c r="A5" s="287" t="s">
        <v>254</v>
      </c>
      <c r="B5" s="394">
        <v>39927.440000000002</v>
      </c>
      <c r="C5" s="394">
        <v>36656.788</v>
      </c>
      <c r="D5" s="394">
        <v>53672.673600000002</v>
      </c>
      <c r="E5" s="395">
        <v>37200.480800000005</v>
      </c>
      <c r="F5" s="394">
        <v>38542.722400000006</v>
      </c>
      <c r="G5" s="394">
        <v>70332.720757599993</v>
      </c>
      <c r="H5" s="394">
        <v>67699.001231999995</v>
      </c>
    </row>
    <row r="6" spans="1:8" x14ac:dyDescent="0.2">
      <c r="A6" s="287" t="s">
        <v>258</v>
      </c>
      <c r="B6" s="394">
        <v>8161.7634000000007</v>
      </c>
      <c r="C6" s="394">
        <v>7999.2927000000009</v>
      </c>
      <c r="D6" s="394">
        <v>7509.7568000000001</v>
      </c>
      <c r="E6" s="395">
        <v>6319.3669</v>
      </c>
      <c r="F6" s="394">
        <v>6442.5473000000002</v>
      </c>
      <c r="G6" s="394">
        <v>9132.3325667000008</v>
      </c>
      <c r="H6" s="394">
        <v>8969.5259279999991</v>
      </c>
    </row>
    <row r="7" spans="1:8" x14ac:dyDescent="0.2">
      <c r="A7" s="287" t="s">
        <v>252</v>
      </c>
      <c r="B7" s="394">
        <v>10243.0874</v>
      </c>
      <c r="C7" s="394">
        <v>8994.2929999999997</v>
      </c>
      <c r="D7" s="394">
        <v>6584.8419000000004</v>
      </c>
      <c r="E7" s="395">
        <v>5713.0219999999999</v>
      </c>
      <c r="F7" s="394">
        <v>4721.2074000000002</v>
      </c>
      <c r="G7" s="394">
        <v>7066.2553269</v>
      </c>
      <c r="H7" s="394">
        <v>8653.0233959999987</v>
      </c>
    </row>
    <row r="8" spans="1:8" x14ac:dyDescent="0.2">
      <c r="A8" s="287" t="s">
        <v>262</v>
      </c>
      <c r="B8" s="394">
        <v>0</v>
      </c>
      <c r="C8" s="394">
        <v>595.72590000000002</v>
      </c>
      <c r="D8" s="394">
        <v>3204.8142000000003</v>
      </c>
      <c r="E8" s="395">
        <v>11053.3171</v>
      </c>
      <c r="F8" s="394">
        <v>9406.3101999999999</v>
      </c>
      <c r="G8" s="394">
        <v>8718.497393900001</v>
      </c>
      <c r="H8" s="394">
        <v>7589.4410159999998</v>
      </c>
    </row>
    <row r="9" spans="1:8" x14ac:dyDescent="0.2">
      <c r="A9" s="287" t="s">
        <v>259</v>
      </c>
      <c r="B9" s="394">
        <v>2321.3134</v>
      </c>
      <c r="C9" s="394">
        <v>3620.0171</v>
      </c>
      <c r="D9" s="394">
        <v>3076.3243000000002</v>
      </c>
      <c r="E9" s="395">
        <v>0</v>
      </c>
      <c r="F9" s="394">
        <v>50.971200000000003</v>
      </c>
      <c r="G9" s="394">
        <v>5337.3037277000003</v>
      </c>
      <c r="H9" s="394">
        <v>4484.7793799999999</v>
      </c>
    </row>
    <row r="10" spans="1:8" x14ac:dyDescent="0.2">
      <c r="A10" s="287" t="s">
        <v>253</v>
      </c>
      <c r="B10" s="394">
        <v>717.84440000000006</v>
      </c>
      <c r="C10" s="394">
        <v>652.00660000000005</v>
      </c>
      <c r="D10" s="394">
        <v>808.10590000000002</v>
      </c>
      <c r="E10" s="395">
        <v>940.84340000000009</v>
      </c>
      <c r="F10" s="394">
        <v>1205.2565000000002</v>
      </c>
      <c r="G10" s="394">
        <v>2001.0804646000001</v>
      </c>
      <c r="H10" s="394">
        <v>2140.2801180000001</v>
      </c>
    </row>
    <row r="11" spans="1:8" x14ac:dyDescent="0.2">
      <c r="A11" s="287" t="s">
        <v>256</v>
      </c>
      <c r="B11" s="394">
        <v>100.88050000000001</v>
      </c>
      <c r="C11" s="394">
        <v>79.642499999999998</v>
      </c>
      <c r="D11" s="394">
        <v>107.25190000000001</v>
      </c>
      <c r="E11" s="395">
        <v>98.756700000000009</v>
      </c>
      <c r="F11" s="394">
        <v>110.4376</v>
      </c>
      <c r="G11" s="394">
        <v>1146.3656498</v>
      </c>
      <c r="H11" s="394">
        <v>958.43687399999999</v>
      </c>
    </row>
    <row r="12" spans="1:8" x14ac:dyDescent="0.2">
      <c r="A12" s="287" t="s">
        <v>263</v>
      </c>
      <c r="B12" s="394">
        <v>530.95000000000005</v>
      </c>
      <c r="C12" s="394">
        <v>637.14</v>
      </c>
      <c r="D12" s="394">
        <v>801.73450000000003</v>
      </c>
      <c r="E12" s="395">
        <v>536.2595</v>
      </c>
      <c r="F12" s="394">
        <v>536.2595</v>
      </c>
      <c r="G12" s="394">
        <v>584.00889540000003</v>
      </c>
      <c r="H12" s="394">
        <v>559.06124399999999</v>
      </c>
    </row>
    <row r="13" spans="1:8" x14ac:dyDescent="0.2">
      <c r="A13" s="287" t="s">
        <v>257</v>
      </c>
      <c r="B13" s="394">
        <v>50.971200000000003</v>
      </c>
      <c r="C13" s="394">
        <v>25.485600000000002</v>
      </c>
      <c r="D13" s="394">
        <v>16.990400000000001</v>
      </c>
      <c r="E13" s="395">
        <v>0</v>
      </c>
      <c r="F13" s="394">
        <v>0</v>
      </c>
      <c r="G13" s="394">
        <v>183.60781950000001</v>
      </c>
      <c r="H13" s="394">
        <v>158.517</v>
      </c>
    </row>
    <row r="14" spans="1:8" x14ac:dyDescent="0.2">
      <c r="A14" s="287" t="s">
        <v>260</v>
      </c>
      <c r="B14" s="394">
        <v>658.37800000000004</v>
      </c>
      <c r="C14" s="394">
        <v>486.35020000000003</v>
      </c>
      <c r="D14" s="394">
        <v>509.71200000000005</v>
      </c>
      <c r="E14" s="395">
        <v>5081.1914999999999</v>
      </c>
      <c r="F14" s="394">
        <v>776.24890000000005</v>
      </c>
      <c r="G14" s="394">
        <v>0</v>
      </c>
      <c r="H14" s="394">
        <v>118.57789799999999</v>
      </c>
    </row>
    <row r="15" spans="1:8" x14ac:dyDescent="0.2">
      <c r="A15" s="287" t="s">
        <v>261</v>
      </c>
      <c r="B15" s="394">
        <v>0</v>
      </c>
      <c r="C15" s="394">
        <v>132.73750000000001</v>
      </c>
      <c r="D15" s="394">
        <v>130.61369999999999</v>
      </c>
      <c r="E15" s="395">
        <v>94.509100000000004</v>
      </c>
      <c r="F15" s="394">
        <v>88.137700000000009</v>
      </c>
      <c r="G15" s="394">
        <v>53.095000000000006</v>
      </c>
      <c r="H15" s="394">
        <v>110.43351000000001</v>
      </c>
    </row>
    <row r="16" spans="1:8" x14ac:dyDescent="0.2">
      <c r="A16" s="286" t="s">
        <v>251</v>
      </c>
      <c r="B16" s="396">
        <v>0</v>
      </c>
      <c r="C16" s="396">
        <v>0</v>
      </c>
      <c r="D16" s="396">
        <v>0</v>
      </c>
      <c r="E16" s="397">
        <v>18.052300000000002</v>
      </c>
      <c r="F16" s="396">
        <v>14.866600000000002</v>
      </c>
      <c r="G16" s="396">
        <v>8.0438925000000001</v>
      </c>
      <c r="H16" s="396">
        <v>7.0475940000000001</v>
      </c>
    </row>
  </sheetData>
  <sheetProtection algorithmName="SHA-512" hashValue="oubgEizRKKIvfercLRj07ydS2V6IcI+iN0o6fNaM4mEp5O2d28TAUBsU0TuErLg1G5X4eDfOz5k0ywnjK+Ymig==" saltValue="odMMlpGQyr4CZMlE2auS1A==" spinCount="100000" sheet="1" objects="1" scenarios="1"/>
  <mergeCells count="1">
    <mergeCell ref="A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2"/>
  <sheetViews>
    <sheetView showGridLines="0" topLeftCell="C1" workbookViewId="0">
      <selection activeCell="F28" sqref="F28"/>
    </sheetView>
  </sheetViews>
  <sheetFormatPr baseColWidth="10" defaultColWidth="15.7109375" defaultRowHeight="15" customHeight="1" x14ac:dyDescent="0.25"/>
  <cols>
    <col min="1" max="1" width="11.140625" style="2" customWidth="1"/>
    <col min="2" max="2" width="58.140625" style="2" customWidth="1"/>
    <col min="3" max="9" width="8.7109375" style="2" customWidth="1"/>
    <col min="10" max="10" width="5.7109375" style="2" customWidth="1"/>
    <col min="11" max="11" width="11.28515625" style="2" customWidth="1"/>
    <col min="12" max="12" width="58.140625" style="2" customWidth="1"/>
    <col min="13" max="19" width="8.7109375" style="2" customWidth="1"/>
    <col min="20" max="16384" width="15.7109375" style="2"/>
  </cols>
  <sheetData>
    <row r="1" spans="1:19" x14ac:dyDescent="0.25">
      <c r="A1" s="502" t="s">
        <v>341</v>
      </c>
      <c r="B1" s="503"/>
      <c r="C1" s="503"/>
      <c r="D1" s="503"/>
      <c r="E1" s="503"/>
      <c r="F1" s="503"/>
      <c r="G1" s="503"/>
      <c r="H1" s="503"/>
      <c r="I1" s="504"/>
      <c r="J1" s="103"/>
      <c r="K1" s="490" t="s">
        <v>341</v>
      </c>
      <c r="L1" s="483"/>
      <c r="M1" s="491"/>
      <c r="N1" s="491"/>
      <c r="O1" s="491"/>
      <c r="P1" s="491"/>
      <c r="Q1" s="491"/>
      <c r="R1" s="491"/>
      <c r="S1" s="492"/>
    </row>
    <row r="2" spans="1:19" ht="15" customHeight="1" x14ac:dyDescent="0.25">
      <c r="A2" s="505" t="s">
        <v>117</v>
      </c>
      <c r="B2" s="507" t="s">
        <v>118</v>
      </c>
      <c r="C2" s="495" t="s">
        <v>119</v>
      </c>
      <c r="D2" s="509"/>
      <c r="E2" s="509"/>
      <c r="F2" s="509"/>
      <c r="G2" s="509"/>
      <c r="H2" s="509"/>
      <c r="I2" s="510"/>
      <c r="J2" s="103"/>
      <c r="K2" s="493" t="s">
        <v>117</v>
      </c>
      <c r="L2" s="299" t="s">
        <v>118</v>
      </c>
      <c r="M2" s="495" t="s">
        <v>203</v>
      </c>
      <c r="N2" s="496"/>
      <c r="O2" s="496"/>
      <c r="P2" s="496"/>
      <c r="Q2" s="496"/>
      <c r="R2" s="496"/>
      <c r="S2" s="497"/>
    </row>
    <row r="3" spans="1:19" x14ac:dyDescent="0.25">
      <c r="A3" s="506"/>
      <c r="B3" s="508"/>
      <c r="C3" s="156">
        <v>2011</v>
      </c>
      <c r="D3" s="154">
        <v>2012</v>
      </c>
      <c r="E3" s="154">
        <v>2013</v>
      </c>
      <c r="F3" s="154">
        <v>2014</v>
      </c>
      <c r="G3" s="154">
        <v>2015</v>
      </c>
      <c r="H3" s="154">
        <v>2016</v>
      </c>
      <c r="I3" s="157">
        <v>2017</v>
      </c>
      <c r="J3" s="103"/>
      <c r="K3" s="494"/>
      <c r="L3" s="300"/>
      <c r="M3" s="156">
        <v>2011</v>
      </c>
      <c r="N3" s="154">
        <v>2012</v>
      </c>
      <c r="O3" s="154">
        <v>2013</v>
      </c>
      <c r="P3" s="154">
        <v>2014</v>
      </c>
      <c r="Q3" s="154">
        <v>2015</v>
      </c>
      <c r="R3" s="154">
        <v>2016</v>
      </c>
      <c r="S3" s="157">
        <v>2017</v>
      </c>
    </row>
    <row r="4" spans="1:19" x14ac:dyDescent="0.25">
      <c r="A4" s="212">
        <v>1</v>
      </c>
      <c r="B4" s="216" t="s">
        <v>120</v>
      </c>
      <c r="C4" s="198">
        <v>7313</v>
      </c>
      <c r="D4" s="105">
        <v>10607</v>
      </c>
      <c r="E4" s="105">
        <v>12391</v>
      </c>
      <c r="F4" s="105">
        <v>14050.859</v>
      </c>
      <c r="G4" s="105">
        <v>18026.337</v>
      </c>
      <c r="H4" s="105">
        <v>19249.47</v>
      </c>
      <c r="I4" s="199">
        <v>18422.146000000001</v>
      </c>
      <c r="J4" s="103"/>
      <c r="K4" s="155">
        <v>1</v>
      </c>
      <c r="L4" s="112" t="s">
        <v>264</v>
      </c>
      <c r="M4" s="158">
        <f>+C4*M$23</f>
        <v>9311.6429000000007</v>
      </c>
      <c r="N4" s="146">
        <f>+D4*N$23</f>
        <v>13111.3127</v>
      </c>
      <c r="O4" s="146">
        <v>15047</v>
      </c>
      <c r="P4" s="146">
        <f t="shared" ref="P4:P10" si="0">+F4*P$23</f>
        <v>16293.376096399999</v>
      </c>
      <c r="Q4" s="146">
        <v>19985</v>
      </c>
      <c r="R4" s="146">
        <v>20442</v>
      </c>
      <c r="S4" s="159">
        <v>18902</v>
      </c>
    </row>
    <row r="5" spans="1:19" x14ac:dyDescent="0.25">
      <c r="A5" s="212">
        <v>2</v>
      </c>
      <c r="B5" s="216" t="s">
        <v>121</v>
      </c>
      <c r="C5" s="200">
        <v>8632</v>
      </c>
      <c r="D5" s="106">
        <v>6954</v>
      </c>
      <c r="E5" s="106">
        <v>7205</v>
      </c>
      <c r="F5" s="106">
        <v>6755.2190000000001</v>
      </c>
      <c r="G5" s="106">
        <v>8262.7090000000007</v>
      </c>
      <c r="H5" s="106">
        <v>6653.402</v>
      </c>
      <c r="I5" s="201">
        <v>6593.8140000000003</v>
      </c>
      <c r="J5" s="103"/>
      <c r="K5" s="155">
        <v>2</v>
      </c>
      <c r="L5" s="112" t="s">
        <v>265</v>
      </c>
      <c r="M5" s="160">
        <f>+C5*M$23</f>
        <v>10991.125600000001</v>
      </c>
      <c r="N5" s="147">
        <v>8597</v>
      </c>
      <c r="O5" s="147">
        <f>+E5*O$23</f>
        <v>8749.7519999999986</v>
      </c>
      <c r="P5" s="147">
        <f t="shared" si="0"/>
        <v>7833.3519523999994</v>
      </c>
      <c r="Q5" s="147">
        <v>9161</v>
      </c>
      <c r="R5" s="147">
        <v>7066</v>
      </c>
      <c r="S5" s="161">
        <f>+I5*S$23</f>
        <v>6765.2531640000007</v>
      </c>
    </row>
    <row r="6" spans="1:19" x14ac:dyDescent="0.25">
      <c r="A6" s="212">
        <v>3</v>
      </c>
      <c r="B6" s="216" t="s">
        <v>122</v>
      </c>
      <c r="C6" s="200">
        <v>3803</v>
      </c>
      <c r="D6" s="106">
        <v>4777</v>
      </c>
      <c r="E6" s="106">
        <v>6016</v>
      </c>
      <c r="F6" s="106">
        <v>5153.2</v>
      </c>
      <c r="G6" s="106">
        <v>5247.6980000000003</v>
      </c>
      <c r="H6" s="106">
        <v>2816.8780000000002</v>
      </c>
      <c r="I6" s="201">
        <v>2287.7840000000001</v>
      </c>
      <c r="J6" s="103"/>
      <c r="K6" s="155">
        <v>3</v>
      </c>
      <c r="L6" s="112" t="s">
        <v>266</v>
      </c>
      <c r="M6" s="160">
        <f>+C6*M$23</f>
        <v>4842.3599000000004</v>
      </c>
      <c r="N6" s="147">
        <f>+D6*N$23</f>
        <v>5904.8496999999998</v>
      </c>
      <c r="O6" s="147">
        <v>7305</v>
      </c>
      <c r="P6" s="147">
        <f t="shared" si="0"/>
        <v>5975.6507199999996</v>
      </c>
      <c r="Q6" s="147">
        <v>5819</v>
      </c>
      <c r="R6" s="147">
        <v>2993</v>
      </c>
      <c r="S6" s="161">
        <f>+I6*S$23</f>
        <v>2347.266384</v>
      </c>
    </row>
    <row r="7" spans="1:19" x14ac:dyDescent="0.25">
      <c r="A7" s="212">
        <v>4</v>
      </c>
      <c r="B7" s="216" t="s">
        <v>123</v>
      </c>
      <c r="C7" s="200">
        <v>3348</v>
      </c>
      <c r="D7" s="106">
        <v>4840</v>
      </c>
      <c r="E7" s="106">
        <v>9009</v>
      </c>
      <c r="F7" s="106">
        <v>8925.7729999999992</v>
      </c>
      <c r="G7" s="106">
        <v>10608.046</v>
      </c>
      <c r="H7" s="106">
        <v>5413.0110000000004</v>
      </c>
      <c r="I7" s="201">
        <v>4704.2619999999997</v>
      </c>
      <c r="J7" s="103"/>
      <c r="K7" s="155">
        <v>4</v>
      </c>
      <c r="L7" s="112" t="s">
        <v>267</v>
      </c>
      <c r="M7" s="160">
        <f>+C7*M$23</f>
        <v>4263.0084000000006</v>
      </c>
      <c r="N7" s="147">
        <f>+D7*N$23</f>
        <v>5982.7240000000002</v>
      </c>
      <c r="O7" s="147">
        <f>+E7*O$23</f>
        <v>10940.5296</v>
      </c>
      <c r="P7" s="147">
        <f t="shared" si="0"/>
        <v>10350.326370799999</v>
      </c>
      <c r="Q7" s="147">
        <v>11761</v>
      </c>
      <c r="R7" s="147">
        <v>5749</v>
      </c>
      <c r="S7" s="161">
        <v>4828</v>
      </c>
    </row>
    <row r="8" spans="1:19" x14ac:dyDescent="0.25">
      <c r="A8" s="212">
        <v>5</v>
      </c>
      <c r="B8" s="216" t="s">
        <v>124</v>
      </c>
      <c r="C8" s="200">
        <v>13495</v>
      </c>
      <c r="D8" s="106">
        <v>8044</v>
      </c>
      <c r="E8" s="106">
        <v>9450</v>
      </c>
      <c r="F8" s="106">
        <v>10729.843999999999</v>
      </c>
      <c r="G8" s="106">
        <v>9422.4869999999992</v>
      </c>
      <c r="H8" s="106">
        <v>8803.1139999999996</v>
      </c>
      <c r="I8" s="201">
        <v>10275.232</v>
      </c>
      <c r="J8" s="103"/>
      <c r="K8" s="155">
        <v>5</v>
      </c>
      <c r="L8" s="112" t="s">
        <v>268</v>
      </c>
      <c r="M8" s="160">
        <f>+C8*M$23</f>
        <v>17183.183500000003</v>
      </c>
      <c r="N8" s="147">
        <f>+D8*N$23</f>
        <v>9943.1883999999991</v>
      </c>
      <c r="O8" s="147">
        <v>11475</v>
      </c>
      <c r="P8" s="147">
        <f t="shared" si="0"/>
        <v>12442.327102399999</v>
      </c>
      <c r="Q8" s="147">
        <v>10447</v>
      </c>
      <c r="R8" s="147">
        <v>9349</v>
      </c>
      <c r="S8" s="161">
        <v>10544</v>
      </c>
    </row>
    <row r="9" spans="1:19" x14ac:dyDescent="0.25">
      <c r="A9" s="212">
        <v>6</v>
      </c>
      <c r="B9" s="216" t="s">
        <v>125</v>
      </c>
      <c r="C9" s="200">
        <v>19468</v>
      </c>
      <c r="D9" s="106">
        <v>14920</v>
      </c>
      <c r="E9" s="106">
        <v>16575</v>
      </c>
      <c r="F9" s="106">
        <v>17884.713</v>
      </c>
      <c r="G9" s="106">
        <v>19144.785</v>
      </c>
      <c r="H9" s="106">
        <v>26207.325000000001</v>
      </c>
      <c r="I9" s="201">
        <v>26816.116999999998</v>
      </c>
      <c r="J9" s="103"/>
      <c r="K9" s="155">
        <v>6</v>
      </c>
      <c r="L9" s="112" t="s">
        <v>269</v>
      </c>
      <c r="M9" s="160">
        <v>24790</v>
      </c>
      <c r="N9" s="147">
        <v>18444</v>
      </c>
      <c r="O9" s="147">
        <v>20128</v>
      </c>
      <c r="P9" s="147">
        <f t="shared" si="0"/>
        <v>20739.1131948</v>
      </c>
      <c r="Q9" s="147">
        <v>21225</v>
      </c>
      <c r="R9" s="147">
        <v>27831</v>
      </c>
      <c r="S9" s="161">
        <v>27514</v>
      </c>
    </row>
    <row r="10" spans="1:19" x14ac:dyDescent="0.25">
      <c r="A10" s="212">
        <v>7</v>
      </c>
      <c r="B10" s="216" t="s">
        <v>126</v>
      </c>
      <c r="C10" s="200">
        <v>22978</v>
      </c>
      <c r="D10" s="106">
        <v>29300</v>
      </c>
      <c r="E10" s="106">
        <v>31477</v>
      </c>
      <c r="F10" s="106">
        <v>32399.774000000001</v>
      </c>
      <c r="G10" s="106">
        <v>29072.799999999999</v>
      </c>
      <c r="H10" s="106">
        <v>30787.696</v>
      </c>
      <c r="I10" s="201">
        <v>30737.803</v>
      </c>
      <c r="J10" s="103"/>
      <c r="K10" s="155">
        <v>7</v>
      </c>
      <c r="L10" s="112" t="s">
        <v>270</v>
      </c>
      <c r="M10" s="160">
        <f>+C10*M$23</f>
        <v>29257.887400000003</v>
      </c>
      <c r="N10" s="147">
        <f>+D10*N$23</f>
        <v>36217.729999999996</v>
      </c>
      <c r="O10" s="147">
        <v>38224</v>
      </c>
      <c r="P10" s="147">
        <f t="shared" si="0"/>
        <v>37570.7779304</v>
      </c>
      <c r="Q10" s="147">
        <v>32231</v>
      </c>
      <c r="R10" s="147">
        <v>32695</v>
      </c>
      <c r="S10" s="161">
        <v>31538</v>
      </c>
    </row>
    <row r="11" spans="1:19" x14ac:dyDescent="0.25">
      <c r="A11" s="212">
        <v>8</v>
      </c>
      <c r="B11" s="216" t="s">
        <v>127</v>
      </c>
      <c r="C11" s="200">
        <v>32671</v>
      </c>
      <c r="D11" s="106">
        <v>35346</v>
      </c>
      <c r="E11" s="106">
        <v>37115</v>
      </c>
      <c r="F11" s="106">
        <v>31837.457999999999</v>
      </c>
      <c r="G11" s="106">
        <v>38439.438000000002</v>
      </c>
      <c r="H11" s="106">
        <v>62576.313000000002</v>
      </c>
      <c r="I11" s="201">
        <v>58965.927000000003</v>
      </c>
      <c r="J11" s="103"/>
      <c r="K11" s="155">
        <v>8</v>
      </c>
      <c r="L11" s="112" t="s">
        <v>271</v>
      </c>
      <c r="M11" s="160">
        <f>+C11*M$23</f>
        <v>41599.984300000004</v>
      </c>
      <c r="N11" s="147">
        <f>+D11*N$23</f>
        <v>43691.190600000002</v>
      </c>
      <c r="O11" s="147">
        <v>45071</v>
      </c>
      <c r="P11" s="147">
        <v>36920</v>
      </c>
      <c r="Q11" s="147">
        <f>+G11*Q$23</f>
        <v>42613.960966800005</v>
      </c>
      <c r="R11" s="147">
        <v>66451</v>
      </c>
      <c r="S11" s="161">
        <f>+I11*S$23</f>
        <v>60499.041102000003</v>
      </c>
    </row>
    <row r="12" spans="1:19" x14ac:dyDescent="0.25">
      <c r="A12" s="212">
        <v>9</v>
      </c>
      <c r="B12" s="216" t="s">
        <v>128</v>
      </c>
      <c r="C12" s="200">
        <v>4411</v>
      </c>
      <c r="D12" s="106">
        <v>5451</v>
      </c>
      <c r="E12" s="106">
        <v>5205</v>
      </c>
      <c r="F12" s="106">
        <v>5477.88</v>
      </c>
      <c r="G12" s="106">
        <v>5351.9059999999999</v>
      </c>
      <c r="H12" s="106">
        <v>6786.89</v>
      </c>
      <c r="I12" s="201">
        <v>5840.9489999999996</v>
      </c>
      <c r="J12" s="103"/>
      <c r="K12" s="155">
        <v>9</v>
      </c>
      <c r="L12" s="112" t="s">
        <v>272</v>
      </c>
      <c r="M12" s="160">
        <f t="shared" ref="M12:M17" si="1">+C12*M$23</f>
        <v>5616.5263000000004</v>
      </c>
      <c r="N12" s="147">
        <v>6739</v>
      </c>
      <c r="O12" s="147">
        <f>+E12*O$23</f>
        <v>6320.9519999999993</v>
      </c>
      <c r="P12" s="147">
        <f>+F12*P$23</f>
        <v>6352.1496479999996</v>
      </c>
      <c r="Q12" s="147">
        <v>5934</v>
      </c>
      <c r="R12" s="147">
        <v>7208</v>
      </c>
      <c r="S12" s="161">
        <f>+I12*S$23</f>
        <v>5992.813674</v>
      </c>
    </row>
    <row r="13" spans="1:19" x14ac:dyDescent="0.25">
      <c r="A13" s="212">
        <v>10</v>
      </c>
      <c r="B13" s="216" t="s">
        <v>129</v>
      </c>
      <c r="C13" s="200">
        <v>1074</v>
      </c>
      <c r="D13" s="106">
        <v>1705</v>
      </c>
      <c r="E13" s="106">
        <v>1835</v>
      </c>
      <c r="F13" s="106">
        <v>2657.6480000000001</v>
      </c>
      <c r="G13" s="106">
        <v>3557.3789999999999</v>
      </c>
      <c r="H13" s="106">
        <v>2457.3960000000002</v>
      </c>
      <c r="I13" s="201">
        <v>1672.4929999999999</v>
      </c>
      <c r="J13" s="103"/>
      <c r="K13" s="155">
        <v>10</v>
      </c>
      <c r="L13" s="112" t="s">
        <v>273</v>
      </c>
      <c r="M13" s="160">
        <f t="shared" si="1"/>
        <v>1367.5242000000001</v>
      </c>
      <c r="N13" s="147">
        <f>+D13*N$23</f>
        <v>2107.5504999999998</v>
      </c>
      <c r="O13" s="147">
        <f>+E13*O$23</f>
        <v>2228.424</v>
      </c>
      <c r="P13" s="147">
        <f>+F13*P$23</f>
        <v>3081.8086208</v>
      </c>
      <c r="Q13" s="147">
        <v>3944</v>
      </c>
      <c r="R13" s="147">
        <v>2611</v>
      </c>
      <c r="S13" s="161">
        <f>+I13*S$23</f>
        <v>1715.9778180000001</v>
      </c>
    </row>
    <row r="14" spans="1:19" x14ac:dyDescent="0.25">
      <c r="A14" s="212">
        <v>11</v>
      </c>
      <c r="B14" s="216" t="s">
        <v>130</v>
      </c>
      <c r="C14" s="200">
        <v>4148</v>
      </c>
      <c r="D14" s="106">
        <v>4778</v>
      </c>
      <c r="E14" s="106">
        <v>5931</v>
      </c>
      <c r="F14" s="106">
        <v>8308.0149999999994</v>
      </c>
      <c r="G14" s="106">
        <v>7514.5870000000004</v>
      </c>
      <c r="H14" s="106">
        <v>7006.5010000000002</v>
      </c>
      <c r="I14" s="201">
        <v>5740.393</v>
      </c>
      <c r="J14" s="103"/>
      <c r="K14" s="155">
        <v>11</v>
      </c>
      <c r="L14" s="112" t="s">
        <v>274</v>
      </c>
      <c r="M14" s="160">
        <f t="shared" si="1"/>
        <v>5281.6484</v>
      </c>
      <c r="N14" s="147">
        <f>+D14*N$23</f>
        <v>5906.0857999999998</v>
      </c>
      <c r="O14" s="147">
        <v>7202</v>
      </c>
      <c r="P14" s="147">
        <v>9635</v>
      </c>
      <c r="Q14" s="147">
        <v>8332</v>
      </c>
      <c r="R14" s="147">
        <v>7441</v>
      </c>
      <c r="S14" s="161">
        <f>+I14*S$23</f>
        <v>5889.6432180000002</v>
      </c>
    </row>
    <row r="15" spans="1:19" x14ac:dyDescent="0.25">
      <c r="A15" s="212">
        <v>12</v>
      </c>
      <c r="B15" s="217" t="s">
        <v>204</v>
      </c>
      <c r="C15" s="200">
        <v>14310.001</v>
      </c>
      <c r="D15" s="106">
        <v>15315.231</v>
      </c>
      <c r="E15" s="106">
        <v>15195.124</v>
      </c>
      <c r="F15" s="106">
        <v>31225.698</v>
      </c>
      <c r="G15" s="106">
        <v>32583.712</v>
      </c>
      <c r="H15" s="106">
        <v>24390.12</v>
      </c>
      <c r="I15" s="201">
        <v>26280.704000000002</v>
      </c>
      <c r="J15" s="103"/>
      <c r="K15" s="155">
        <v>12</v>
      </c>
      <c r="L15" s="112" t="s">
        <v>221</v>
      </c>
      <c r="M15" s="160">
        <f t="shared" si="1"/>
        <v>18220.924273300003</v>
      </c>
      <c r="N15" s="147">
        <v>18932</v>
      </c>
      <c r="O15" s="147">
        <v>18452</v>
      </c>
      <c r="P15" s="147">
        <f>+F15*P$23</f>
        <v>36209.319400799999</v>
      </c>
      <c r="Q15" s="147">
        <v>36123</v>
      </c>
      <c r="R15" s="147">
        <v>25901</v>
      </c>
      <c r="S15" s="161">
        <v>26965</v>
      </c>
    </row>
    <row r="16" spans="1:19" x14ac:dyDescent="0.25">
      <c r="A16" s="212">
        <v>13</v>
      </c>
      <c r="B16" s="217" t="s">
        <v>205</v>
      </c>
      <c r="C16" s="200">
        <v>71756</v>
      </c>
      <c r="D16" s="106">
        <v>91858</v>
      </c>
      <c r="E16" s="106">
        <v>96920</v>
      </c>
      <c r="F16" s="106">
        <v>126228.93700000001</v>
      </c>
      <c r="G16" s="106">
        <v>128159.76700000001</v>
      </c>
      <c r="H16" s="106">
        <v>177705.617</v>
      </c>
      <c r="I16" s="201">
        <v>197131.408</v>
      </c>
      <c r="J16" s="103"/>
      <c r="K16" s="155">
        <v>13</v>
      </c>
      <c r="L16" s="112" t="s">
        <v>236</v>
      </c>
      <c r="M16" s="160">
        <f t="shared" si="1"/>
        <v>91366.914800000013</v>
      </c>
      <c r="N16" s="147">
        <f>+D16*N$23</f>
        <v>113545.6738</v>
      </c>
      <c r="O16" s="147">
        <v>117698</v>
      </c>
      <c r="P16" s="147">
        <v>146376</v>
      </c>
      <c r="Q16" s="147">
        <v>142079</v>
      </c>
      <c r="R16" s="147">
        <v>188707</v>
      </c>
      <c r="S16" s="161">
        <v>202258</v>
      </c>
    </row>
    <row r="17" spans="1:19" x14ac:dyDescent="0.25">
      <c r="A17" s="212">
        <v>14</v>
      </c>
      <c r="B17" s="216" t="s">
        <v>131</v>
      </c>
      <c r="C17" s="202">
        <v>80</v>
      </c>
      <c r="D17" s="107">
        <v>43</v>
      </c>
      <c r="E17" s="107">
        <v>77</v>
      </c>
      <c r="F17" s="107">
        <v>94.572999999999993</v>
      </c>
      <c r="G17" s="107">
        <v>62.055</v>
      </c>
      <c r="H17" s="107">
        <v>139.37100000000001</v>
      </c>
      <c r="I17" s="203">
        <v>85.334000000000003</v>
      </c>
      <c r="J17" s="103"/>
      <c r="K17" s="155">
        <v>14</v>
      </c>
      <c r="L17" s="112" t="s">
        <v>275</v>
      </c>
      <c r="M17" s="162">
        <f t="shared" si="1"/>
        <v>101.864</v>
      </c>
      <c r="N17" s="148">
        <f>+D17*N$23</f>
        <v>53.152299999999997</v>
      </c>
      <c r="O17" s="148">
        <f>+E17*O$23</f>
        <v>93.508799999999994</v>
      </c>
      <c r="P17" s="148">
        <f>+F17*P$23</f>
        <v>109.66685079999999</v>
      </c>
      <c r="Q17" s="148">
        <f>+G17*Q$23</f>
        <v>68.794173000000001</v>
      </c>
      <c r="R17" s="148">
        <f>+H17*R$23</f>
        <v>147.99806490000003</v>
      </c>
      <c r="S17" s="163">
        <f>+I17*S$23</f>
        <v>87.552683999999999</v>
      </c>
    </row>
    <row r="18" spans="1:19" x14ac:dyDescent="0.25">
      <c r="A18" s="213"/>
      <c r="B18" s="218" t="s">
        <v>132</v>
      </c>
      <c r="C18" s="204" t="s">
        <v>10</v>
      </c>
      <c r="D18" s="110" t="s">
        <v>10</v>
      </c>
      <c r="E18" s="110" t="s">
        <v>10</v>
      </c>
      <c r="F18" s="110" t="s">
        <v>10</v>
      </c>
      <c r="G18" s="110" t="s">
        <v>10</v>
      </c>
      <c r="H18" s="111">
        <v>167.98</v>
      </c>
      <c r="I18" s="205">
        <v>172.41900000000001</v>
      </c>
      <c r="J18" s="103"/>
      <c r="K18" s="108"/>
      <c r="L18" s="109" t="s">
        <v>132</v>
      </c>
      <c r="M18" s="164"/>
      <c r="N18" s="149"/>
      <c r="O18" s="149"/>
      <c r="P18" s="149"/>
      <c r="Q18" s="149"/>
      <c r="R18" s="149">
        <f t="shared" ref="R18:S20" si="2">+H18*R$23</f>
        <v>178.377962</v>
      </c>
      <c r="S18" s="165">
        <f t="shared" si="2"/>
        <v>176.90189400000003</v>
      </c>
    </row>
    <row r="19" spans="1:19" x14ac:dyDescent="0.25">
      <c r="A19" s="214"/>
      <c r="B19" s="217" t="s">
        <v>133</v>
      </c>
      <c r="C19" s="206">
        <v>6885</v>
      </c>
      <c r="D19" s="113">
        <v>18288</v>
      </c>
      <c r="E19" s="113">
        <v>29643</v>
      </c>
      <c r="F19" s="113">
        <v>13949.757000000041</v>
      </c>
      <c r="G19" s="113">
        <v>13067.73</v>
      </c>
      <c r="H19" s="113">
        <v>38.566000000000003</v>
      </c>
      <c r="I19" s="207">
        <v>22.783000000000001</v>
      </c>
      <c r="J19" s="103"/>
      <c r="K19" s="104"/>
      <c r="L19" s="112" t="s">
        <v>133</v>
      </c>
      <c r="M19" s="160">
        <f>+C19*M$23</f>
        <v>8766.6705000000002</v>
      </c>
      <c r="N19" s="147">
        <f>+D19*N$23</f>
        <v>22605.7968</v>
      </c>
      <c r="O19" s="147">
        <f>+E19*O$23</f>
        <v>35998.459199999998</v>
      </c>
      <c r="P19" s="147">
        <f>+F19*P$23</f>
        <v>16176.138217200047</v>
      </c>
      <c r="Q19" s="147">
        <f>+G19*Q$23</f>
        <v>14486.885478</v>
      </c>
      <c r="R19" s="147">
        <f t="shared" si="2"/>
        <v>40.953235400000004</v>
      </c>
      <c r="S19" s="161">
        <f t="shared" si="2"/>
        <v>23.375358000000002</v>
      </c>
    </row>
    <row r="20" spans="1:19" x14ac:dyDescent="0.25">
      <c r="A20" s="214"/>
      <c r="B20" s="217" t="s">
        <v>134</v>
      </c>
      <c r="C20" s="208" t="s">
        <v>10</v>
      </c>
      <c r="D20" s="114" t="s">
        <v>10</v>
      </c>
      <c r="E20" s="114" t="s">
        <v>10</v>
      </c>
      <c r="F20" s="114" t="s">
        <v>10</v>
      </c>
      <c r="G20" s="114" t="s">
        <v>10</v>
      </c>
      <c r="H20" s="113">
        <v>82.7</v>
      </c>
      <c r="I20" s="207">
        <v>0</v>
      </c>
      <c r="J20" s="103"/>
      <c r="K20" s="104"/>
      <c r="L20" s="112" t="s">
        <v>134</v>
      </c>
      <c r="M20" s="166"/>
      <c r="N20" s="150"/>
      <c r="O20" s="150"/>
      <c r="P20" s="150"/>
      <c r="Q20" s="150"/>
      <c r="R20" s="150">
        <f t="shared" si="2"/>
        <v>87.819130000000015</v>
      </c>
      <c r="S20" s="167">
        <f t="shared" si="2"/>
        <v>0</v>
      </c>
    </row>
    <row r="21" spans="1:19" x14ac:dyDescent="0.25">
      <c r="A21" s="215"/>
      <c r="B21" s="219" t="s">
        <v>135</v>
      </c>
      <c r="C21" s="209">
        <v>214371.84276700002</v>
      </c>
      <c r="D21" s="210">
        <v>252225.67266666671</v>
      </c>
      <c r="E21" s="210">
        <v>284044.397</v>
      </c>
      <c r="F21" s="210">
        <v>315679.34835349995</v>
      </c>
      <c r="G21" s="210">
        <v>328520.43400000001</v>
      </c>
      <c r="H21" s="210">
        <f>SUM(H4:H20)</f>
        <v>381282.35</v>
      </c>
      <c r="I21" s="211">
        <f>SUM(I4:I20)</f>
        <v>395749.56799999997</v>
      </c>
      <c r="J21" s="103"/>
      <c r="K21" s="115"/>
      <c r="L21" s="116" t="s">
        <v>135</v>
      </c>
      <c r="M21" s="168">
        <v>272961</v>
      </c>
      <c r="N21" s="169">
        <v>311781</v>
      </c>
      <c r="O21" s="169">
        <v>344934</v>
      </c>
      <c r="P21" s="169">
        <v>366065</v>
      </c>
      <c r="Q21" s="169">
        <v>364211</v>
      </c>
      <c r="R21" s="169">
        <v>404899</v>
      </c>
      <c r="S21" s="170">
        <v>406047</v>
      </c>
    </row>
    <row r="22" spans="1:19" ht="15.75" customHeight="1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9" ht="15.75" customHeight="1" x14ac:dyDescent="0.25">
      <c r="A23" s="490" t="s">
        <v>341</v>
      </c>
      <c r="B23" s="483"/>
      <c r="C23" s="483"/>
      <c r="D23" s="483"/>
      <c r="E23" s="483"/>
      <c r="F23" s="483"/>
      <c r="G23" s="483"/>
      <c r="H23" s="483"/>
      <c r="I23" s="484"/>
      <c r="J23" s="103"/>
      <c r="K23" s="103"/>
      <c r="L23" s="241" t="s">
        <v>177</v>
      </c>
      <c r="M23" s="242">
        <v>1.2733000000000001</v>
      </c>
      <c r="N23" s="242">
        <v>1.2361</v>
      </c>
      <c r="O23" s="242">
        <v>1.2143999999999999</v>
      </c>
      <c r="P23" s="242">
        <v>1.1596</v>
      </c>
      <c r="Q23" s="242">
        <v>1.1086</v>
      </c>
      <c r="R23" s="243">
        <v>1.0619000000000001</v>
      </c>
      <c r="S23" s="243">
        <v>1.026</v>
      </c>
    </row>
    <row r="24" spans="1:19" ht="15.75" customHeight="1" x14ac:dyDescent="0.25">
      <c r="A24" s="498" t="s">
        <v>117</v>
      </c>
      <c r="B24" s="290" t="s">
        <v>118</v>
      </c>
      <c r="C24" s="499" t="s">
        <v>4</v>
      </c>
      <c r="D24" s="500"/>
      <c r="E24" s="500"/>
      <c r="F24" s="500"/>
      <c r="G24" s="500"/>
      <c r="H24" s="500"/>
      <c r="I24" s="501"/>
      <c r="J24" s="103"/>
      <c r="K24" s="103"/>
      <c r="L24" s="103"/>
      <c r="M24" s="145"/>
      <c r="N24" s="145"/>
      <c r="O24" s="145"/>
      <c r="P24" s="145"/>
      <c r="Q24" s="145"/>
      <c r="R24" s="145"/>
      <c r="S24" s="145"/>
    </row>
    <row r="25" spans="1:19" ht="15.75" customHeight="1" x14ac:dyDescent="0.25">
      <c r="A25" s="494"/>
      <c r="B25" s="291"/>
      <c r="C25" s="151">
        <v>2011</v>
      </c>
      <c r="D25" s="152">
        <v>2012</v>
      </c>
      <c r="E25" s="152">
        <v>2013</v>
      </c>
      <c r="F25" s="152">
        <v>2014</v>
      </c>
      <c r="G25" s="152">
        <v>2015</v>
      </c>
      <c r="H25" s="152">
        <v>2016</v>
      </c>
      <c r="I25" s="153">
        <v>2017</v>
      </c>
      <c r="J25" s="103"/>
      <c r="K25" s="103"/>
      <c r="L25" s="103"/>
      <c r="M25" s="145"/>
      <c r="N25" s="145"/>
      <c r="O25" s="145"/>
      <c r="P25" s="145"/>
      <c r="Q25" s="145"/>
      <c r="R25" s="145"/>
      <c r="S25" s="145"/>
    </row>
    <row r="26" spans="1:19" ht="15.75" customHeight="1" x14ac:dyDescent="0.25">
      <c r="A26" s="173">
        <v>1</v>
      </c>
      <c r="B26" s="174" t="s">
        <v>264</v>
      </c>
      <c r="C26" s="294">
        <v>3.411362190882504E-2</v>
      </c>
      <c r="D26" s="295">
        <v>4.2053609665658409E-2</v>
      </c>
      <c r="E26" s="295">
        <v>4.3623462144898428E-2</v>
      </c>
      <c r="F26" s="295">
        <v>4.450990883318727E-2</v>
      </c>
      <c r="G26" s="295">
        <v>5.4803414924037702E-2</v>
      </c>
      <c r="H26" s="295">
        <v>5.0486099999999999E-2</v>
      </c>
      <c r="I26" s="296">
        <v>4.6550000000000001E-2</v>
      </c>
      <c r="J26" s="103"/>
      <c r="K26" s="103"/>
      <c r="L26" s="103"/>
      <c r="M26" s="103"/>
      <c r="N26" s="103"/>
      <c r="O26" s="103"/>
      <c r="P26" s="103"/>
      <c r="Q26" s="103"/>
    </row>
    <row r="27" spans="1:19" ht="15.75" customHeight="1" x14ac:dyDescent="0.25">
      <c r="A27" s="173">
        <v>2</v>
      </c>
      <c r="B27" s="174" t="s">
        <v>265</v>
      </c>
      <c r="C27" s="297">
        <v>4.0266482198410732E-2</v>
      </c>
      <c r="D27" s="298">
        <v>2.7570547903741732E-2</v>
      </c>
      <c r="E27" s="298">
        <v>2.5365752946008648E-2</v>
      </c>
      <c r="F27" s="298">
        <v>2.1398989331414861E-2</v>
      </c>
      <c r="G27" s="298">
        <v>2.5120171098741838E-2</v>
      </c>
      <c r="H27" s="298">
        <v>1.74501E-2</v>
      </c>
      <c r="I27" s="175">
        <v>1.6661599999999999E-2</v>
      </c>
      <c r="J27" s="103"/>
      <c r="K27" s="103"/>
      <c r="L27" s="103"/>
      <c r="M27" s="103"/>
      <c r="N27" s="103"/>
      <c r="O27" s="103"/>
      <c r="P27" s="103"/>
      <c r="Q27" s="103"/>
    </row>
    <row r="28" spans="1:19" ht="15.75" customHeight="1" x14ac:dyDescent="0.25">
      <c r="A28" s="173">
        <v>3</v>
      </c>
      <c r="B28" s="174" t="s">
        <v>266</v>
      </c>
      <c r="C28" s="297">
        <v>1.3089405589520452E-2</v>
      </c>
      <c r="D28" s="298">
        <v>1.8939388457891036E-2</v>
      </c>
      <c r="E28" s="298">
        <v>2.1179787609047613E-2</v>
      </c>
      <c r="F28" s="298">
        <v>1.6324159412544146E-2</v>
      </c>
      <c r="G28" s="298">
        <v>1.5953977277249551E-2</v>
      </c>
      <c r="H28" s="298">
        <v>7.3879000000000002E-3</v>
      </c>
      <c r="I28" s="175">
        <v>5.7809000000000003E-3</v>
      </c>
      <c r="J28" s="103"/>
      <c r="K28" s="103"/>
      <c r="L28" s="103"/>
      <c r="M28" s="103"/>
      <c r="N28" s="103"/>
      <c r="O28" s="103"/>
      <c r="P28" s="103"/>
      <c r="Q28" s="103"/>
    </row>
    <row r="29" spans="1:19" ht="15.75" customHeight="1" x14ac:dyDescent="0.25">
      <c r="A29" s="173">
        <v>4</v>
      </c>
      <c r="B29" s="174" t="s">
        <v>267</v>
      </c>
      <c r="C29" s="297">
        <v>1.5617722706241791E-2</v>
      </c>
      <c r="D29" s="298">
        <v>1.9189164776259704E-2</v>
      </c>
      <c r="E29" s="298">
        <v>3.1716872767604709E-2</v>
      </c>
      <c r="F29" s="298">
        <v>2.8274808144877438E-2</v>
      </c>
      <c r="G29" s="298">
        <v>3.2250431492059563E-2</v>
      </c>
      <c r="H29" s="298">
        <v>1.41969E-2</v>
      </c>
      <c r="I29" s="175">
        <v>1.1887E-2</v>
      </c>
      <c r="J29" s="103"/>
      <c r="K29" s="103"/>
      <c r="L29" s="103"/>
      <c r="M29" s="103"/>
      <c r="N29" s="103"/>
      <c r="O29" s="103"/>
      <c r="P29" s="103"/>
      <c r="Q29" s="103"/>
    </row>
    <row r="30" spans="1:19" ht="15.75" customHeight="1" x14ac:dyDescent="0.25">
      <c r="A30" s="173">
        <v>5</v>
      </c>
      <c r="B30" s="174" t="s">
        <v>268</v>
      </c>
      <c r="C30" s="297">
        <v>6.2951364372978783E-2</v>
      </c>
      <c r="D30" s="298">
        <v>3.1892074681866334E-2</v>
      </c>
      <c r="E30" s="298">
        <v>3.3269446959025922E-2</v>
      </c>
      <c r="F30" s="298">
        <v>3.3989692604154763E-2</v>
      </c>
      <c r="G30" s="298">
        <v>2.8646111779522997E-2</v>
      </c>
      <c r="H30" s="298">
        <v>2.30882E-2</v>
      </c>
      <c r="I30" s="175">
        <v>2.5964000000000001E-2</v>
      </c>
      <c r="J30" s="103"/>
      <c r="K30" s="103"/>
      <c r="L30" s="103"/>
      <c r="M30" s="103"/>
      <c r="N30" s="103"/>
      <c r="O30" s="103"/>
      <c r="P30" s="103"/>
      <c r="Q30" s="103"/>
    </row>
    <row r="31" spans="1:19" ht="15.75" customHeight="1" x14ac:dyDescent="0.25">
      <c r="A31" s="173">
        <v>6</v>
      </c>
      <c r="B31" s="174" t="s">
        <v>269</v>
      </c>
      <c r="C31" s="297">
        <v>9.08141310073763E-2</v>
      </c>
      <c r="D31" s="298">
        <v>5.9153375715246863E-2</v>
      </c>
      <c r="E31" s="298">
        <v>5.8353553793212123E-2</v>
      </c>
      <c r="F31" s="298">
        <v>5.6654681762710678E-2</v>
      </c>
      <c r="G31" s="298">
        <v>5.8203704723066761E-2</v>
      </c>
      <c r="H31" s="298">
        <v>6.8734699999999996E-2</v>
      </c>
      <c r="I31" s="175">
        <v>6.7760299999999996E-2</v>
      </c>
      <c r="J31" s="103"/>
      <c r="K31" s="103"/>
      <c r="L31" s="103"/>
      <c r="M31" s="103"/>
      <c r="N31" s="103"/>
      <c r="O31" s="103"/>
      <c r="P31" s="103"/>
      <c r="Q31" s="103"/>
    </row>
    <row r="32" spans="1:19" ht="15.75" customHeight="1" x14ac:dyDescent="0.25">
      <c r="A32" s="173">
        <v>7</v>
      </c>
      <c r="B32" s="174" t="s">
        <v>270</v>
      </c>
      <c r="C32" s="297">
        <v>0.10718913814467557</v>
      </c>
      <c r="D32" s="298">
        <v>0.11616581155876227</v>
      </c>
      <c r="E32" s="298">
        <v>0.11081718327293744</v>
      </c>
      <c r="F32" s="298">
        <v>0.1026350764003732</v>
      </c>
      <c r="G32" s="298">
        <v>8.8386715581960068E-2</v>
      </c>
      <c r="H32" s="298">
        <v>8.0747799999999995E-2</v>
      </c>
      <c r="I32" s="175">
        <v>7.7669799999999997E-2</v>
      </c>
      <c r="J32" s="103"/>
      <c r="K32" s="103"/>
      <c r="L32" s="103"/>
      <c r="M32" s="103"/>
      <c r="N32" s="103"/>
      <c r="O32" s="103"/>
      <c r="P32" s="103"/>
      <c r="Q32" s="103"/>
    </row>
    <row r="33" spans="1:17" ht="15.75" customHeight="1" x14ac:dyDescent="0.25">
      <c r="A33" s="173">
        <v>8</v>
      </c>
      <c r="B33" s="174" t="s">
        <v>271</v>
      </c>
      <c r="C33" s="297">
        <v>0.15240480430439832</v>
      </c>
      <c r="D33" s="298">
        <v>0.14013640871522223</v>
      </c>
      <c r="E33" s="298">
        <v>0.130666193003624</v>
      </c>
      <c r="F33" s="298">
        <v>0.10085378787591767</v>
      </c>
      <c r="G33" s="298">
        <v>0.11686303602117402</v>
      </c>
      <c r="H33" s="298">
        <v>0.16412070000000001</v>
      </c>
      <c r="I33" s="175">
        <v>0.14899809999999999</v>
      </c>
      <c r="J33" s="103"/>
      <c r="K33" s="103"/>
      <c r="L33" s="103"/>
      <c r="M33" s="103"/>
      <c r="N33" s="103"/>
      <c r="O33" s="103"/>
      <c r="P33" s="103"/>
      <c r="Q33" s="103"/>
    </row>
    <row r="34" spans="1:17" ht="15.75" customHeight="1" x14ac:dyDescent="0.25">
      <c r="A34" s="173">
        <v>9</v>
      </c>
      <c r="B34" s="174" t="s">
        <v>272</v>
      </c>
      <c r="C34" s="297">
        <v>2.0575600660813934E-2</v>
      </c>
      <c r="D34" s="298">
        <v>2.1611598594089183E-2</v>
      </c>
      <c r="E34" s="298">
        <v>1.8324600150447609E-2</v>
      </c>
      <c r="F34" s="298">
        <v>1.7352671420241272E-2</v>
      </c>
      <c r="G34" s="298">
        <v>1.6270788965747556E-2</v>
      </c>
      <c r="H34" s="298">
        <v>1.7800199999999999E-2</v>
      </c>
      <c r="I34" s="175">
        <v>1.47592E-2</v>
      </c>
      <c r="J34" s="103"/>
      <c r="K34" s="103"/>
      <c r="L34" s="103"/>
      <c r="M34" s="103"/>
      <c r="N34" s="103"/>
      <c r="O34" s="103"/>
      <c r="P34" s="103"/>
      <c r="Q34" s="103"/>
    </row>
    <row r="35" spans="1:17" ht="15.75" customHeight="1" x14ac:dyDescent="0.25">
      <c r="A35" s="173">
        <v>10</v>
      </c>
      <c r="B35" s="174" t="s">
        <v>273</v>
      </c>
      <c r="C35" s="297">
        <v>5.0117729313919283E-3</v>
      </c>
      <c r="D35" s="298">
        <v>6.7598194098187599E-3</v>
      </c>
      <c r="E35" s="298">
        <v>6.4602576899272538E-3</v>
      </c>
      <c r="F35" s="298">
        <v>8.418821240089483E-3</v>
      </c>
      <c r="G35" s="298">
        <v>1.0815093348086099E-2</v>
      </c>
      <c r="H35" s="298">
        <v>6.4450999999999996E-3</v>
      </c>
      <c r="I35" s="175">
        <v>4.2261E-3</v>
      </c>
      <c r="J35" s="103"/>
      <c r="K35" s="103"/>
      <c r="L35" s="103"/>
      <c r="M35" s="103"/>
      <c r="N35" s="103"/>
      <c r="O35" s="103"/>
      <c r="P35" s="103"/>
      <c r="Q35" s="103"/>
    </row>
    <row r="36" spans="1:17" ht="15.75" customHeight="1" x14ac:dyDescent="0.25">
      <c r="A36" s="173">
        <v>11</v>
      </c>
      <c r="B36" s="174" t="s">
        <v>274</v>
      </c>
      <c r="C36" s="297">
        <v>1.9348674443219673E-2</v>
      </c>
      <c r="D36" s="298">
        <v>1.8943353161357205E-2</v>
      </c>
      <c r="E36" s="298">
        <v>2.0880538615236269E-2</v>
      </c>
      <c r="F36" s="298">
        <v>2.6317892040248377E-2</v>
      </c>
      <c r="G36" s="298">
        <v>2.2845741169921531E-2</v>
      </c>
      <c r="H36" s="298">
        <v>1.8376099999999999E-2</v>
      </c>
      <c r="I36" s="175">
        <v>1.45051E-2</v>
      </c>
      <c r="J36" s="103"/>
      <c r="K36" s="103"/>
      <c r="L36" s="103"/>
      <c r="M36" s="103"/>
      <c r="N36" s="103"/>
      <c r="O36" s="103"/>
      <c r="P36" s="103"/>
      <c r="Q36" s="103"/>
    </row>
    <row r="37" spans="1:17" ht="15.75" customHeight="1" x14ac:dyDescent="0.25">
      <c r="A37" s="173">
        <v>12</v>
      </c>
      <c r="B37" s="174" t="s">
        <v>221</v>
      </c>
      <c r="C37" s="297">
        <v>6.6753174296309059E-2</v>
      </c>
      <c r="D37" s="298">
        <v>6.0720349430884446E-2</v>
      </c>
      <c r="E37" s="298">
        <v>5.3495594915748325E-2</v>
      </c>
      <c r="F37" s="298">
        <v>9.8915872063952678E-2</v>
      </c>
      <c r="G37" s="298">
        <v>0.10029431492114284</v>
      </c>
      <c r="H37" s="298">
        <v>6.3968700000000003E-2</v>
      </c>
      <c r="I37" s="175">
        <v>6.6407400000000005E-2</v>
      </c>
      <c r="J37" s="103"/>
      <c r="K37" s="103"/>
      <c r="L37" s="103"/>
      <c r="M37" s="103"/>
      <c r="N37" s="103"/>
      <c r="O37" s="103"/>
      <c r="P37" s="103"/>
      <c r="Q37" s="103"/>
    </row>
    <row r="38" spans="1:17" ht="15.75" customHeight="1" x14ac:dyDescent="0.25">
      <c r="A38" s="173">
        <v>13</v>
      </c>
      <c r="B38" s="174" t="s">
        <v>236</v>
      </c>
      <c r="C38" s="297">
        <v>0.33472593257343508</v>
      </c>
      <c r="D38" s="298">
        <v>0.3641897309953851</v>
      </c>
      <c r="E38" s="298">
        <v>0.34121426447288805</v>
      </c>
      <c r="F38" s="298">
        <v>0.39986441241636111</v>
      </c>
      <c r="G38" s="298">
        <v>0.38962951194516088</v>
      </c>
      <c r="H38" s="298">
        <v>0.46607349999999997</v>
      </c>
      <c r="I38" s="175">
        <v>0.4981216</v>
      </c>
      <c r="J38" s="103"/>
      <c r="K38" s="103"/>
      <c r="L38" s="103"/>
      <c r="M38" s="103"/>
      <c r="N38" s="103"/>
      <c r="O38" s="103"/>
      <c r="P38" s="103"/>
      <c r="Q38" s="103"/>
    </row>
    <row r="39" spans="1:17" ht="15.75" customHeight="1" x14ac:dyDescent="0.25">
      <c r="A39" s="173">
        <v>14</v>
      </c>
      <c r="B39" s="174" t="s">
        <v>275</v>
      </c>
      <c r="C39" s="176">
        <v>3.7318333826145262E-4</v>
      </c>
      <c r="D39" s="177">
        <v>1.7048224904528251E-4</v>
      </c>
      <c r="E39" s="177">
        <v>2.7108438262910006E-4</v>
      </c>
      <c r="F39" s="177">
        <v>2.9958564156689775E-4</v>
      </c>
      <c r="G39" s="177">
        <v>1.8865873377997756E-4</v>
      </c>
      <c r="H39" s="177">
        <v>3.6549999999999999E-4</v>
      </c>
      <c r="I39" s="178">
        <v>2.1560000000000001E-4</v>
      </c>
      <c r="J39" s="103"/>
      <c r="K39" s="103"/>
      <c r="L39" s="103"/>
      <c r="M39" s="103"/>
      <c r="N39" s="103"/>
      <c r="O39" s="103"/>
      <c r="P39" s="103"/>
      <c r="Q39" s="103"/>
    </row>
    <row r="40" spans="1:17" ht="15.75" customHeight="1" x14ac:dyDescent="0.25">
      <c r="A40" s="179"/>
      <c r="B40" s="292" t="s">
        <v>276</v>
      </c>
      <c r="C40" s="180"/>
      <c r="D40" s="181"/>
      <c r="E40" s="181"/>
      <c r="F40" s="181"/>
      <c r="G40" s="181"/>
      <c r="H40" s="181">
        <v>4.4059999999999998E-4</v>
      </c>
      <c r="I40" s="182">
        <v>4.3570000000000002E-4</v>
      </c>
      <c r="J40" s="103"/>
      <c r="K40" s="103"/>
      <c r="L40" s="103"/>
      <c r="M40" s="103"/>
      <c r="N40" s="103"/>
      <c r="O40" s="103"/>
      <c r="P40" s="103"/>
      <c r="Q40" s="103"/>
    </row>
    <row r="41" spans="1:17" ht="15.75" customHeight="1" x14ac:dyDescent="0.25">
      <c r="A41" s="173"/>
      <c r="B41" s="293" t="s">
        <v>277</v>
      </c>
      <c r="C41" s="183">
        <v>3.6764991524141852E-2</v>
      </c>
      <c r="D41" s="184">
        <v>7.2504284684771186E-2</v>
      </c>
      <c r="E41" s="184">
        <v>0.10436140727676452</v>
      </c>
      <c r="F41" s="184">
        <v>4.418964081236014E-2</v>
      </c>
      <c r="G41" s="184">
        <v>3.9728328018348663E-2</v>
      </c>
      <c r="H41" s="185">
        <v>1.011E-4</v>
      </c>
      <c r="I41" s="186">
        <v>5.7599999999999997E-5</v>
      </c>
      <c r="J41" s="103"/>
      <c r="K41" s="103"/>
      <c r="L41" s="103"/>
      <c r="M41" s="103"/>
      <c r="N41" s="103"/>
      <c r="O41" s="103"/>
      <c r="P41" s="103"/>
      <c r="Q41" s="103"/>
    </row>
    <row r="42" spans="1:17" ht="15.75" customHeight="1" x14ac:dyDescent="0.25">
      <c r="A42" s="173"/>
      <c r="B42" s="293" t="s">
        <v>278</v>
      </c>
      <c r="C42" s="187"/>
      <c r="D42" s="188"/>
      <c r="E42" s="188"/>
      <c r="F42" s="188"/>
      <c r="G42" s="188"/>
      <c r="H42" s="189">
        <v>2.1689999999999999E-4</v>
      </c>
      <c r="I42" s="190">
        <v>0</v>
      </c>
      <c r="J42" s="103"/>
      <c r="K42" s="103"/>
      <c r="L42" s="103"/>
      <c r="M42" s="103"/>
      <c r="N42" s="103"/>
      <c r="O42" s="103"/>
      <c r="P42" s="103"/>
      <c r="Q42" s="103"/>
    </row>
    <row r="43" spans="1:17" ht="15.75" customHeight="1" x14ac:dyDescent="0.25">
      <c r="A43" s="191"/>
      <c r="B43" s="192" t="s">
        <v>135</v>
      </c>
      <c r="C43" s="193">
        <v>0.99999999999999989</v>
      </c>
      <c r="D43" s="194">
        <v>0.99999999999999978</v>
      </c>
      <c r="E43" s="194">
        <v>1</v>
      </c>
      <c r="F43" s="194">
        <v>1</v>
      </c>
      <c r="G43" s="194">
        <v>1</v>
      </c>
      <c r="H43" s="194">
        <v>1</v>
      </c>
      <c r="I43" s="195">
        <v>1</v>
      </c>
      <c r="J43" s="103"/>
      <c r="K43" s="103"/>
      <c r="L43" s="103"/>
      <c r="M43" s="103"/>
      <c r="N43" s="103"/>
      <c r="O43" s="103"/>
      <c r="P43" s="103"/>
      <c r="Q43" s="103"/>
    </row>
    <row r="44" spans="1:17" ht="15.75" customHeight="1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ht="15.75" customHeight="1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ht="15.75" customHeight="1" x14ac:dyDescent="0.2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ht="15.75" customHeight="1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ht="15.75" customHeight="1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ht="15.75" customHeight="1" x14ac:dyDescent="0.2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ht="15.75" customHeight="1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ht="15.7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ht="15.7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ht="15.7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ht="15.75" customHeight="1" x14ac:dyDescent="0.2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7" ht="15.75" customHeight="1" x14ac:dyDescent="0.2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5.75" customHeight="1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ht="15.75" customHeight="1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ht="15.75" customHeight="1" x14ac:dyDescent="0.2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ht="15.75" customHeight="1" x14ac:dyDescent="0.2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ht="15.75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15.75" customHeigh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ht="15.75" customHeight="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ht="15.75" customHeight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ht="15.75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ht="15.75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ht="15.75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 ht="15.75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 ht="15.75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 ht="15.75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1:17" ht="15.75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7" ht="15.7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1:17" ht="15.75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1:17" ht="15.75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1:17" ht="15.7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ht="15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ht="15.7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 ht="15.7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 ht="15.7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 ht="15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 ht="15.7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 ht="15.7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 ht="15.7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 ht="15.7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 ht="15.7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 ht="15.7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 ht="15.7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 ht="15.7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 ht="15.7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ht="15.7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 ht="15.7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1:17" ht="15.7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1:17" ht="15.7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17" ht="15.7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1:17" ht="15.7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ht="15.7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17" ht="15.7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ht="15.7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1:17" ht="15.7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ht="15.7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ht="15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1:17" ht="15.7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ht="15.7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1:17" ht="15.7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1:17" ht="15.7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1:17" ht="15.7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1:17" ht="15.7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1:17" ht="15.7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1:17" ht="15.7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1:17" ht="15.7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1:17" ht="15.7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1:17" ht="15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17" ht="15.7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1:17" ht="15.7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1:17" ht="15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1:17" ht="15.7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1:17" ht="15.7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1:17" ht="15.7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7" ht="15.7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1:17" ht="15.7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1:17" ht="15.7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1:17" ht="15.7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1:17" ht="15.7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1:17" ht="15.7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7" ht="15.7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1:17" ht="15.7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1:17" ht="15.7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ht="15.7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17" ht="15.7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1:17" ht="15.7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1:17" ht="15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1:17" ht="15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1:17" ht="15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1:17" ht="15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1:17" ht="15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1:17" ht="15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1:17" ht="15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1:17" ht="15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1:17" ht="15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1:17" ht="15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1:17" ht="15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1:17" ht="15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1:17" ht="15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1:17" ht="15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1:17" ht="15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1:17" ht="15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1:17" ht="15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1:17" ht="15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1:17" ht="15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1:17" ht="15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1:17" ht="15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1:17" ht="15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1:17" ht="15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1:17" ht="15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1:17" ht="15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1:17" ht="15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1:17" ht="15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1:17" ht="15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1:17" ht="15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1:17" ht="15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1:17" ht="15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1:17" ht="15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1:17" ht="15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1:17" ht="15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1:17" ht="15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1:17" ht="15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1:17" ht="15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1:17" ht="15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1:17" ht="15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1:17" ht="15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1:17" ht="15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1:17" ht="15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1:17" ht="15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1:17" ht="15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1:17" ht="15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1:17" ht="15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1:17" ht="15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1:17" ht="15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1:17" ht="15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1:17" ht="15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1:17" ht="15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1:17" ht="15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1:17" ht="15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1:17" ht="15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1:17" ht="15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1:17" ht="15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1:17" ht="15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1:17" ht="15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1:17" ht="15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1:17" ht="15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1:17" ht="15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1:17" ht="15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1:17" ht="15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1:17" ht="15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1:17" ht="15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1:17" ht="15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1:17" ht="15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1:17" ht="15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1:17" ht="15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1:17" ht="15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1:17" ht="15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1:17" ht="15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1:17" ht="15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1:17" ht="15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1:17" ht="15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1:17" ht="15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1:17" ht="15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1:17" ht="15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1:17" ht="15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1:17" ht="15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1:17" ht="15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1:17" ht="15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1:17" ht="15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1:17" ht="15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1:17" ht="15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1:17" ht="15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1:17" ht="15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1:17" ht="15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1:17" ht="15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1:17" ht="15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1:17" ht="15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1:17" ht="15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1:17" ht="15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1:17" ht="15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1:17" ht="15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1:17" ht="15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1:17" ht="15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1:17" ht="15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1:17" ht="15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1:17" ht="15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1:17" ht="15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1:17" ht="15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1:17" ht="15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1:17" ht="15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1:17" ht="15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1:17" ht="15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1:17" ht="15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1:17" ht="15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1:17" ht="15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1:17" ht="15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1:17" ht="15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1:17" ht="15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1:17" ht="15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1:17" ht="15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1:17" ht="15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1:17" ht="15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1:17" ht="15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1:17" ht="15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1:17" ht="15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  <row r="249" spans="1:17" ht="15.7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</row>
    <row r="250" spans="1:17" ht="15.7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</row>
    <row r="251" spans="1:17" ht="15.7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</row>
    <row r="252" spans="1:17" ht="15.7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</row>
    <row r="253" spans="1:17" ht="15.7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</row>
    <row r="254" spans="1:17" ht="15.7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</row>
    <row r="255" spans="1:17" ht="15.7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</row>
    <row r="256" spans="1:17" ht="15.7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</row>
    <row r="257" spans="1:17" ht="15.7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</row>
    <row r="258" spans="1:17" ht="15.7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</row>
    <row r="259" spans="1:17" ht="15.7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</row>
    <row r="260" spans="1:17" ht="15.7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</row>
    <row r="261" spans="1:17" ht="15.7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</row>
    <row r="262" spans="1:17" ht="15.7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</row>
    <row r="263" spans="1:17" ht="15.7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</row>
    <row r="264" spans="1:17" ht="15.7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</row>
    <row r="265" spans="1:17" ht="15.7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</row>
    <row r="266" spans="1:17" ht="15.7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</row>
    <row r="267" spans="1:17" ht="15.7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</row>
    <row r="268" spans="1:17" ht="15.7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</row>
    <row r="269" spans="1:17" ht="15.7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</row>
    <row r="270" spans="1:17" ht="15.7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</row>
    <row r="271" spans="1:17" ht="15.7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</row>
    <row r="272" spans="1:17" ht="15.7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</row>
    <row r="273" spans="1:17" ht="15.7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</row>
    <row r="274" spans="1:17" ht="15.7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</row>
    <row r="275" spans="1:17" ht="15.7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</row>
    <row r="276" spans="1:17" ht="15.7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</row>
    <row r="277" spans="1:17" ht="15.7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</row>
    <row r="278" spans="1:17" ht="15.7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</row>
    <row r="279" spans="1:17" ht="15.7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</row>
    <row r="280" spans="1:17" ht="15.7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</row>
    <row r="281" spans="1:17" ht="15.7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</row>
    <row r="282" spans="1:17" ht="15.7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</row>
    <row r="283" spans="1:17" ht="15.7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</row>
    <row r="284" spans="1:17" ht="15.7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</row>
    <row r="285" spans="1:17" ht="15.7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</row>
    <row r="286" spans="1:17" ht="15.7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</row>
    <row r="287" spans="1:17" ht="15.7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</row>
    <row r="288" spans="1:17" ht="15.7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</row>
    <row r="289" spans="1:17" ht="15.7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</row>
    <row r="290" spans="1:17" ht="15.7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</row>
    <row r="291" spans="1:17" ht="15.7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</row>
    <row r="292" spans="1:17" ht="15.7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</row>
    <row r="293" spans="1:17" ht="15.7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</row>
    <row r="294" spans="1:17" ht="15.7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</row>
    <row r="295" spans="1:17" ht="15.7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</row>
    <row r="296" spans="1:17" ht="15.7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</row>
    <row r="297" spans="1:17" ht="15.7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</row>
    <row r="298" spans="1:17" ht="15.7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</row>
    <row r="299" spans="1:17" ht="15.7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</row>
    <row r="300" spans="1:17" ht="15.7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</row>
    <row r="301" spans="1:17" ht="15.7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</row>
    <row r="302" spans="1:17" ht="15.7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</row>
    <row r="303" spans="1:17" ht="15.7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</row>
    <row r="304" spans="1:17" ht="15.7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</row>
    <row r="305" spans="1:17" ht="15.7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</row>
    <row r="306" spans="1:17" ht="15.7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</row>
    <row r="307" spans="1:17" ht="15.7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</row>
    <row r="308" spans="1:17" ht="15.7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</row>
    <row r="309" spans="1:17" ht="15.7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</row>
    <row r="310" spans="1:17" ht="15.7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</row>
    <row r="311" spans="1:17" ht="15.7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</row>
    <row r="312" spans="1:17" ht="15.7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</row>
    <row r="313" spans="1:17" ht="15.7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</row>
    <row r="314" spans="1:17" ht="15.7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</row>
    <row r="315" spans="1:17" ht="15.7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</row>
    <row r="316" spans="1:17" ht="15.7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</row>
    <row r="317" spans="1:17" ht="15.7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</row>
    <row r="318" spans="1:17" ht="15.7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</row>
    <row r="319" spans="1:17" ht="15.7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</row>
    <row r="320" spans="1:17" ht="15.7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</row>
    <row r="321" spans="1:17" ht="15.7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</row>
    <row r="322" spans="1:17" ht="15.7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</row>
    <row r="323" spans="1:17" ht="15.7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</row>
    <row r="324" spans="1:17" ht="15.7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</row>
    <row r="325" spans="1:17" ht="15.7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</row>
    <row r="326" spans="1:17" ht="15.7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</row>
    <row r="327" spans="1:17" ht="15.7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</row>
    <row r="328" spans="1:17" ht="15.7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</row>
    <row r="329" spans="1:17" ht="15.7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</row>
    <row r="330" spans="1:17" ht="15.7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</row>
    <row r="331" spans="1:17" ht="15.7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</row>
    <row r="332" spans="1:17" ht="15.7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</row>
    <row r="333" spans="1:17" ht="15.7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</row>
    <row r="334" spans="1:17" ht="15.7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</row>
    <row r="335" spans="1:17" ht="15.7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</row>
    <row r="336" spans="1:17" ht="15.7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</row>
    <row r="337" spans="1:17" ht="15.7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</row>
    <row r="338" spans="1:17" ht="15.7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</row>
    <row r="339" spans="1:17" ht="15.7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</row>
    <row r="340" spans="1:17" ht="15.7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</row>
    <row r="341" spans="1:17" ht="15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</row>
    <row r="342" spans="1:17" ht="15.7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</row>
    <row r="343" spans="1:17" ht="15.7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</row>
    <row r="344" spans="1:17" ht="15.7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</row>
    <row r="345" spans="1:17" ht="15.7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1:17" ht="15.7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1:17" ht="15.7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1:17" ht="15.7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1:17" ht="15.7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1:17" ht="15.7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1:17" ht="15.7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1:17" ht="15.7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1:17" ht="15.7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1:17" ht="15.7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1:17" ht="15.7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1:17" ht="15.7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1:17" ht="15.7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1:17" ht="15.7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1:17" ht="15.7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1:17" ht="15.7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1:17" ht="15.7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1:17" ht="15.7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1:17" ht="15.7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1:17" ht="15.7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1:17" ht="15.7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1:17" ht="15.7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1:17" ht="15.7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1:17" ht="15.7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1:17" ht="15.7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1:17" ht="15.7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1:17" ht="15.7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1:17" ht="15.7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1:17" ht="15.7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1:17" ht="15.7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1:17" ht="15.7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1:17" ht="15.7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1:17" ht="15.7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1:17" ht="15.7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1:17" ht="15.7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1:17" ht="15.7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1:17" ht="15.7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1:17" ht="15.7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1:17" ht="15.7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1:17" ht="15.7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1:17" ht="15.7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1:17" ht="15.7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1:17" ht="15.7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1:17" ht="15.7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1:17" ht="15.7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1:17" ht="15.7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1:17" ht="15.7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1:17" ht="15.7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1:17" ht="15.7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1:17" ht="15.7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1:17" ht="15.7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1:17" ht="15.7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1:17" ht="15.7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1:17" ht="15.7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1:17" ht="15.7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1:17" ht="15.7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1:17" ht="15.7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1:17" ht="15.7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1:17" ht="15.7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1:17" ht="15.7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1:17" ht="15.7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1:17" ht="15.7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1:17" ht="15.7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1:17" ht="15.7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1:17" ht="15.7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1:17" ht="15.7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1:17" ht="15.7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1:17" ht="15.7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1:17" ht="15.7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1:17" ht="15.7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1:17" ht="15.7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1:17" ht="15.7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1:17" ht="15.7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1:17" ht="15.7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1:17" ht="15.7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1:17" ht="15.7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1:17" ht="15.7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1:17" ht="15.7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1:17" ht="15.7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1:17" ht="15.7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1:17" ht="15.7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1:17" ht="15.7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1:17" ht="15.7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1:17" ht="15.7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1:17" ht="15.7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1:17" ht="15.7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1:17" ht="15.7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1:17" ht="15.7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1:17" ht="15.7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1:17" ht="15.7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1:17" ht="15.7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1:17" ht="15.7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1:17" ht="15.7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1:17" ht="15.7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1:17" ht="15.7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1:17" ht="15.7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1:17" ht="15.7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1:17" ht="15.7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1:17" ht="15.7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1:17" ht="15.7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1:17" ht="15.7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1:17" ht="15.7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1:17" ht="15.7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1:17" ht="15.7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1:17" ht="15.7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1:17" ht="15.7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1:17" ht="15.7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1:17" ht="15.7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1:17" ht="15.7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1:17" ht="15.7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1:17" ht="15.7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1:17" ht="15.7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1:17" ht="15.7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1:17" ht="15.7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1:17" ht="15.7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1:17" ht="15.7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1:17" ht="15.7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1:17" ht="15.7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1:17" ht="15.7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1:17" ht="15.7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1:17" ht="15.7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1:17" ht="15.7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1:17" ht="15.7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1:17" ht="15.7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1:17" ht="15.7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1:17" ht="15.7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1:17" ht="15.7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1:17" ht="15.7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1:17" ht="15.7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1:17" ht="15.7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1:17" ht="15.7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  <row r="476" spans="1:17" ht="15.7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</row>
    <row r="477" spans="1:17" ht="15.7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</row>
    <row r="478" spans="1:17" ht="15.7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</row>
    <row r="479" spans="1:17" ht="15.7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</row>
    <row r="480" spans="1:17" ht="15.7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</row>
    <row r="481" spans="1:17" ht="15.7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</row>
    <row r="482" spans="1:17" ht="15.7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</row>
    <row r="483" spans="1:17" ht="15.7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</row>
    <row r="484" spans="1:17" ht="15.7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</row>
    <row r="485" spans="1:17" ht="15.7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</row>
    <row r="486" spans="1:17" ht="15.7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</row>
    <row r="487" spans="1:17" ht="15.7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</row>
    <row r="488" spans="1:17" ht="15.7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</row>
    <row r="489" spans="1:17" ht="15.7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</row>
    <row r="490" spans="1:17" ht="15.7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</row>
    <row r="491" spans="1:17" ht="15.7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</row>
    <row r="492" spans="1:17" ht="15.7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</row>
    <row r="493" spans="1:17" ht="15.7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</row>
    <row r="494" spans="1:17" ht="15.7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</row>
    <row r="495" spans="1:17" ht="15.7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</row>
    <row r="496" spans="1:17" ht="15.7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</row>
    <row r="497" spans="1:17" ht="15.7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</row>
    <row r="498" spans="1:17" ht="15.7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</row>
    <row r="499" spans="1:17" ht="15.7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</row>
    <row r="500" spans="1:17" ht="15.7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</row>
    <row r="501" spans="1:17" ht="15.75" customHeight="1" x14ac:dyDescent="0.2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</row>
    <row r="502" spans="1:17" ht="15.75" customHeight="1" x14ac:dyDescent="0.2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</row>
    <row r="503" spans="1:17" ht="15.75" customHeight="1" x14ac:dyDescent="0.2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</row>
    <row r="504" spans="1:17" ht="15.75" customHeight="1" x14ac:dyDescent="0.2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</row>
    <row r="505" spans="1:17" ht="15.75" customHeight="1" x14ac:dyDescent="0.2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</row>
    <row r="506" spans="1:17" ht="15.75" customHeight="1" x14ac:dyDescent="0.2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</row>
    <row r="507" spans="1:17" ht="15.75" customHeight="1" x14ac:dyDescent="0.2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</row>
    <row r="508" spans="1:17" ht="15.75" customHeight="1" x14ac:dyDescent="0.2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</row>
    <row r="509" spans="1:17" ht="15.75" customHeight="1" x14ac:dyDescent="0.2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</row>
    <row r="510" spans="1:17" ht="15.75" customHeight="1" x14ac:dyDescent="0.2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</row>
    <row r="511" spans="1:17" ht="15.75" customHeight="1" x14ac:dyDescent="0.2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</row>
    <row r="512" spans="1:17" ht="15.75" customHeight="1" x14ac:dyDescent="0.2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</row>
    <row r="513" spans="1:17" ht="15.75" customHeight="1" x14ac:dyDescent="0.2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</row>
    <row r="514" spans="1:17" ht="15.75" customHeight="1" x14ac:dyDescent="0.2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</row>
    <row r="515" spans="1:17" ht="15.75" customHeight="1" x14ac:dyDescent="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</row>
    <row r="516" spans="1:17" ht="15.75" customHeight="1" x14ac:dyDescent="0.2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</row>
    <row r="517" spans="1:17" ht="15.75" customHeight="1" x14ac:dyDescent="0.2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</row>
    <row r="518" spans="1:17" ht="15.75" customHeight="1" x14ac:dyDescent="0.2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</row>
    <row r="519" spans="1:17" ht="15.75" customHeight="1" x14ac:dyDescent="0.2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</row>
    <row r="520" spans="1:17" ht="15.75" customHeight="1" x14ac:dyDescent="0.2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</row>
    <row r="521" spans="1:17" ht="15.75" customHeight="1" x14ac:dyDescent="0.2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</row>
    <row r="522" spans="1:17" ht="15.75" customHeight="1" x14ac:dyDescent="0.2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</row>
    <row r="523" spans="1:17" ht="15.75" customHeight="1" x14ac:dyDescent="0.2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</row>
    <row r="524" spans="1:17" ht="15.75" customHeight="1" x14ac:dyDescent="0.2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</row>
    <row r="525" spans="1:17" ht="15.75" customHeight="1" x14ac:dyDescent="0.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</row>
    <row r="526" spans="1:17" ht="15.75" customHeight="1" x14ac:dyDescent="0.2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</row>
    <row r="527" spans="1:17" ht="15.75" customHeight="1" x14ac:dyDescent="0.2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</row>
    <row r="528" spans="1:17" ht="15.75" customHeight="1" x14ac:dyDescent="0.2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</row>
    <row r="529" spans="1:17" ht="15.75" customHeight="1" x14ac:dyDescent="0.2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</row>
    <row r="530" spans="1:17" ht="15.75" customHeight="1" x14ac:dyDescent="0.2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</row>
    <row r="531" spans="1:17" ht="15.75" customHeight="1" x14ac:dyDescent="0.2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</row>
    <row r="532" spans="1:17" ht="15.75" customHeight="1" x14ac:dyDescent="0.2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</row>
    <row r="533" spans="1:17" ht="15.75" customHeight="1" x14ac:dyDescent="0.2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</row>
    <row r="534" spans="1:17" ht="15.75" customHeight="1" x14ac:dyDescent="0.2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</row>
    <row r="535" spans="1:17" ht="15.75" customHeight="1" x14ac:dyDescent="0.2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</row>
    <row r="536" spans="1:17" ht="15.75" customHeight="1" x14ac:dyDescent="0.2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</row>
    <row r="537" spans="1:17" ht="15.75" customHeight="1" x14ac:dyDescent="0.2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</row>
    <row r="538" spans="1:17" ht="15.75" customHeight="1" x14ac:dyDescent="0.2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</row>
    <row r="539" spans="1:17" ht="15.75" customHeight="1" x14ac:dyDescent="0.2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</row>
    <row r="540" spans="1:17" ht="15.75" customHeight="1" x14ac:dyDescent="0.2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</row>
    <row r="541" spans="1:17" ht="15.75" customHeight="1" x14ac:dyDescent="0.2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</row>
    <row r="542" spans="1:17" ht="15.75" customHeight="1" x14ac:dyDescent="0.2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</row>
    <row r="543" spans="1:17" ht="15.75" customHeight="1" x14ac:dyDescent="0.2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</row>
    <row r="544" spans="1:17" ht="15.75" customHeight="1" x14ac:dyDescent="0.2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</row>
    <row r="545" spans="1:17" ht="15.75" customHeight="1" x14ac:dyDescent="0.2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</row>
    <row r="546" spans="1:17" ht="15.75" customHeight="1" x14ac:dyDescent="0.2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</row>
    <row r="547" spans="1:17" ht="15.75" customHeight="1" x14ac:dyDescent="0.2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</row>
    <row r="548" spans="1:17" ht="15.75" customHeight="1" x14ac:dyDescent="0.2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</row>
    <row r="549" spans="1:17" ht="15.75" customHeight="1" x14ac:dyDescent="0.2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</row>
    <row r="550" spans="1:17" ht="15.75" customHeight="1" x14ac:dyDescent="0.2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</row>
    <row r="551" spans="1:17" ht="15.75" customHeight="1" x14ac:dyDescent="0.2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</row>
    <row r="552" spans="1:17" ht="15.75" customHeight="1" x14ac:dyDescent="0.2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</row>
    <row r="553" spans="1:17" ht="15.75" customHeight="1" x14ac:dyDescent="0.2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</row>
    <row r="554" spans="1:17" ht="15.75" customHeight="1" x14ac:dyDescent="0.2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</row>
    <row r="555" spans="1:17" ht="15.75" customHeight="1" x14ac:dyDescent="0.2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</row>
    <row r="556" spans="1:17" ht="15.75" customHeight="1" x14ac:dyDescent="0.2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</row>
    <row r="557" spans="1:17" ht="15.75" customHeight="1" x14ac:dyDescent="0.2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</row>
    <row r="558" spans="1:17" ht="15.75" customHeight="1" x14ac:dyDescent="0.2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</row>
    <row r="559" spans="1:17" ht="15.75" customHeight="1" x14ac:dyDescent="0.2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</row>
    <row r="560" spans="1:17" ht="15.75" customHeight="1" x14ac:dyDescent="0.2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</row>
    <row r="561" spans="1:17" ht="15.75" customHeight="1" x14ac:dyDescent="0.2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</row>
    <row r="562" spans="1:17" ht="15.75" customHeight="1" x14ac:dyDescent="0.2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</row>
    <row r="563" spans="1:17" ht="15.75" customHeight="1" x14ac:dyDescent="0.2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</row>
    <row r="564" spans="1:17" ht="15.75" customHeight="1" x14ac:dyDescent="0.2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</row>
    <row r="565" spans="1:17" ht="15.75" customHeight="1" x14ac:dyDescent="0.2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</row>
    <row r="566" spans="1:17" ht="15.75" customHeight="1" x14ac:dyDescent="0.2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</row>
    <row r="567" spans="1:17" ht="15.75" customHeight="1" x14ac:dyDescent="0.2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</row>
    <row r="568" spans="1:17" ht="15.75" customHeight="1" x14ac:dyDescent="0.2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</row>
    <row r="569" spans="1:17" ht="15.75" customHeight="1" x14ac:dyDescent="0.2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</row>
    <row r="570" spans="1:17" ht="15.75" customHeight="1" x14ac:dyDescent="0.2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</row>
    <row r="571" spans="1:17" ht="15.75" customHeight="1" x14ac:dyDescent="0.2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</row>
    <row r="572" spans="1:17" ht="15.75" customHeight="1" x14ac:dyDescent="0.2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</row>
    <row r="573" spans="1:17" ht="15.75" customHeight="1" x14ac:dyDescent="0.2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</row>
    <row r="574" spans="1:17" ht="15.75" customHeight="1" x14ac:dyDescent="0.2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</row>
    <row r="575" spans="1:17" ht="15.75" customHeight="1" x14ac:dyDescent="0.2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</row>
    <row r="576" spans="1:17" ht="15.75" customHeight="1" x14ac:dyDescent="0.2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</row>
    <row r="577" spans="1:17" ht="15.75" customHeight="1" x14ac:dyDescent="0.2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</row>
    <row r="578" spans="1:17" ht="15.75" customHeight="1" x14ac:dyDescent="0.2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</row>
    <row r="579" spans="1:17" ht="15.75" customHeight="1" x14ac:dyDescent="0.2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</row>
    <row r="580" spans="1:17" ht="15.75" customHeight="1" x14ac:dyDescent="0.2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</row>
    <row r="581" spans="1:17" ht="15.75" customHeight="1" x14ac:dyDescent="0.2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</row>
    <row r="582" spans="1:17" ht="15.75" customHeight="1" x14ac:dyDescent="0.2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</row>
    <row r="583" spans="1:17" ht="15.75" customHeight="1" x14ac:dyDescent="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</row>
    <row r="584" spans="1:17" ht="15.75" customHeight="1" x14ac:dyDescent="0.2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</row>
    <row r="585" spans="1:17" ht="15.75" customHeight="1" x14ac:dyDescent="0.2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</row>
    <row r="586" spans="1:17" ht="15.75" customHeight="1" x14ac:dyDescent="0.2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</row>
    <row r="587" spans="1:17" ht="15.75" customHeight="1" x14ac:dyDescent="0.2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</row>
    <row r="588" spans="1:17" ht="15.75" customHeight="1" x14ac:dyDescent="0.2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</row>
    <row r="589" spans="1:17" ht="15.75" customHeight="1" x14ac:dyDescent="0.2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</row>
    <row r="590" spans="1:17" ht="15.75" customHeight="1" x14ac:dyDescent="0.2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</row>
    <row r="591" spans="1:17" ht="15.75" customHeight="1" x14ac:dyDescent="0.2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</row>
    <row r="592" spans="1:17" ht="15.75" customHeight="1" x14ac:dyDescent="0.2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</row>
    <row r="593" spans="1:17" ht="15.75" customHeight="1" x14ac:dyDescent="0.2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</row>
    <row r="594" spans="1:17" ht="15.75" customHeight="1" x14ac:dyDescent="0.2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</row>
    <row r="595" spans="1:17" ht="15.75" customHeight="1" x14ac:dyDescent="0.2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</row>
    <row r="596" spans="1:17" ht="15.75" customHeight="1" x14ac:dyDescent="0.2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</row>
    <row r="597" spans="1:17" ht="15.75" customHeight="1" x14ac:dyDescent="0.2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</row>
    <row r="598" spans="1:17" ht="15.75" customHeight="1" x14ac:dyDescent="0.2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</row>
    <row r="599" spans="1:17" ht="15.75" customHeight="1" x14ac:dyDescent="0.2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</row>
    <row r="600" spans="1:17" ht="15.75" customHeight="1" x14ac:dyDescent="0.2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</row>
    <row r="601" spans="1:17" ht="15.75" customHeight="1" x14ac:dyDescent="0.2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</row>
    <row r="602" spans="1:17" ht="15.75" customHeight="1" x14ac:dyDescent="0.2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</row>
    <row r="603" spans="1:17" ht="15.75" customHeight="1" x14ac:dyDescent="0.2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</row>
    <row r="604" spans="1:17" ht="15.75" customHeight="1" x14ac:dyDescent="0.2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</row>
    <row r="605" spans="1:17" ht="15.75" customHeight="1" x14ac:dyDescent="0.2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</row>
    <row r="606" spans="1:17" ht="15.75" customHeight="1" x14ac:dyDescent="0.2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</row>
    <row r="607" spans="1:17" ht="15.75" customHeight="1" x14ac:dyDescent="0.2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</row>
    <row r="608" spans="1:17" ht="15.75" customHeight="1" x14ac:dyDescent="0.2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</row>
    <row r="609" spans="1:17" ht="15.75" customHeight="1" x14ac:dyDescent="0.2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</row>
    <row r="610" spans="1:17" ht="15.75" customHeight="1" x14ac:dyDescent="0.2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</row>
    <row r="611" spans="1:17" ht="15.75" customHeight="1" x14ac:dyDescent="0.2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</row>
    <row r="612" spans="1:17" ht="15.75" customHeight="1" x14ac:dyDescent="0.2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</row>
    <row r="613" spans="1:17" ht="15.75" customHeight="1" x14ac:dyDescent="0.2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</row>
    <row r="614" spans="1:17" ht="15.75" customHeight="1" x14ac:dyDescent="0.2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</row>
    <row r="615" spans="1:17" ht="15.75" customHeight="1" x14ac:dyDescent="0.2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</row>
    <row r="616" spans="1:17" ht="15.75" customHeight="1" x14ac:dyDescent="0.2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</row>
    <row r="617" spans="1:17" ht="15.75" customHeight="1" x14ac:dyDescent="0.2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</row>
    <row r="618" spans="1:17" ht="15.75" customHeight="1" x14ac:dyDescent="0.2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1:17" ht="15.75" customHeight="1" x14ac:dyDescent="0.2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1:17" ht="15.75" customHeight="1" x14ac:dyDescent="0.2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1:17" ht="15.75" customHeight="1" x14ac:dyDescent="0.2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1:17" ht="15.75" customHeight="1" x14ac:dyDescent="0.2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1:17" ht="15.75" customHeight="1" x14ac:dyDescent="0.2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1:17" ht="15.75" customHeight="1" x14ac:dyDescent="0.2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1:17" ht="15.75" customHeight="1" x14ac:dyDescent="0.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1:17" ht="15.75" customHeight="1" x14ac:dyDescent="0.2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1:17" ht="15.75" customHeight="1" x14ac:dyDescent="0.2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1:17" ht="15.75" customHeight="1" x14ac:dyDescent="0.2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1:17" ht="15.75" customHeight="1" x14ac:dyDescent="0.2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1:17" ht="15.75" customHeight="1" x14ac:dyDescent="0.2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1:17" ht="15.75" customHeight="1" x14ac:dyDescent="0.2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1:17" ht="15.75" customHeight="1" x14ac:dyDescent="0.2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1:17" ht="15.75" customHeight="1" x14ac:dyDescent="0.2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1:17" ht="15.75" customHeight="1" x14ac:dyDescent="0.2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1:17" ht="15.75" customHeight="1" x14ac:dyDescent="0.2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1:17" ht="15.75" customHeight="1" x14ac:dyDescent="0.2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1:17" ht="15.75" customHeight="1" x14ac:dyDescent="0.2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1:17" ht="15.75" customHeight="1" x14ac:dyDescent="0.2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1:17" ht="15.75" customHeight="1" x14ac:dyDescent="0.2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1:17" ht="15.75" customHeight="1" x14ac:dyDescent="0.2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1:17" ht="15.75" customHeight="1" x14ac:dyDescent="0.2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1:17" ht="15.75" customHeight="1" x14ac:dyDescent="0.2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1:17" ht="15.75" customHeight="1" x14ac:dyDescent="0.2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1:17" ht="15.75" customHeight="1" x14ac:dyDescent="0.2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1:17" ht="15.75" customHeight="1" x14ac:dyDescent="0.2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1:17" ht="15.75" customHeight="1" x14ac:dyDescent="0.2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1:17" ht="15.75" customHeight="1" x14ac:dyDescent="0.2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1:17" ht="15.75" customHeight="1" x14ac:dyDescent="0.2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1:17" ht="15.75" customHeight="1" x14ac:dyDescent="0.2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1:17" ht="15.75" customHeight="1" x14ac:dyDescent="0.2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1:17" ht="15.75" customHeight="1" x14ac:dyDescent="0.2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1:17" ht="15.75" customHeight="1" x14ac:dyDescent="0.2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1:17" ht="15.75" customHeight="1" x14ac:dyDescent="0.2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1:17" ht="15.75" customHeight="1" x14ac:dyDescent="0.2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1:17" ht="15.75" customHeight="1" x14ac:dyDescent="0.2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1:17" ht="15.75" customHeight="1" x14ac:dyDescent="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1:17" ht="15.75" customHeight="1" x14ac:dyDescent="0.2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1:17" ht="15.75" customHeight="1" x14ac:dyDescent="0.2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1:17" ht="15.75" customHeight="1" x14ac:dyDescent="0.2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1:17" ht="15.75" customHeight="1" x14ac:dyDescent="0.2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1:17" ht="15.75" customHeight="1" x14ac:dyDescent="0.2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1:17" ht="15.75" customHeight="1" x14ac:dyDescent="0.2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1:17" ht="15.75" customHeight="1" x14ac:dyDescent="0.2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1:17" ht="15.75" customHeight="1" x14ac:dyDescent="0.2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1:17" ht="15.75" customHeight="1" x14ac:dyDescent="0.2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1:17" ht="15.75" customHeight="1" x14ac:dyDescent="0.2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1:17" ht="15.75" customHeight="1" x14ac:dyDescent="0.2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1:17" ht="15.75" customHeight="1" x14ac:dyDescent="0.2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1:17" ht="15.75" customHeight="1" x14ac:dyDescent="0.2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1:17" ht="15.75" customHeight="1" x14ac:dyDescent="0.2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1:17" ht="15.75" customHeight="1" x14ac:dyDescent="0.2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1:17" ht="15.75" customHeight="1" x14ac:dyDescent="0.2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1:17" ht="15.75" customHeight="1" x14ac:dyDescent="0.2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1:17" ht="15.75" customHeight="1" x14ac:dyDescent="0.2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1:17" ht="15.75" customHeight="1" x14ac:dyDescent="0.2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1:17" ht="15.75" customHeight="1" x14ac:dyDescent="0.2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1:17" ht="15.75" customHeight="1" x14ac:dyDescent="0.2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1:17" ht="15.75" customHeight="1" x14ac:dyDescent="0.2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1:17" ht="15.75" customHeight="1" x14ac:dyDescent="0.2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1:17" ht="15.75" customHeight="1" x14ac:dyDescent="0.2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1:17" ht="15.75" customHeight="1" x14ac:dyDescent="0.2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1:17" ht="15.75" customHeight="1" x14ac:dyDescent="0.2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1:17" ht="15.75" customHeight="1" x14ac:dyDescent="0.2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1:17" ht="15.75" customHeight="1" x14ac:dyDescent="0.2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1:17" ht="15.75" customHeight="1" x14ac:dyDescent="0.2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1:17" ht="15.75" customHeight="1" x14ac:dyDescent="0.2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1:17" ht="15.75" customHeight="1" x14ac:dyDescent="0.2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1:17" ht="15.75" customHeight="1" x14ac:dyDescent="0.2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1:17" ht="15.75" customHeight="1" x14ac:dyDescent="0.2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1:17" ht="15.75" customHeight="1" x14ac:dyDescent="0.2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1:17" ht="15.75" customHeight="1" x14ac:dyDescent="0.2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1:17" ht="15.75" customHeight="1" x14ac:dyDescent="0.2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1:17" ht="15.75" customHeight="1" x14ac:dyDescent="0.2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1:17" ht="15.75" customHeight="1" x14ac:dyDescent="0.2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1:17" ht="15.75" customHeight="1" x14ac:dyDescent="0.2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1:17" ht="15.75" customHeight="1" x14ac:dyDescent="0.2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1:17" ht="15.75" customHeight="1" x14ac:dyDescent="0.2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1:17" ht="15.75" customHeight="1" x14ac:dyDescent="0.2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1:17" ht="15.75" customHeight="1" x14ac:dyDescent="0.2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1:17" ht="15.75" customHeight="1" x14ac:dyDescent="0.2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1:17" ht="15.75" customHeight="1" x14ac:dyDescent="0.2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1:17" ht="15.75" customHeight="1" x14ac:dyDescent="0.2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1:17" ht="15.75" customHeight="1" x14ac:dyDescent="0.2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1:17" ht="15.75" customHeight="1" x14ac:dyDescent="0.2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1:17" ht="15.75" customHeight="1" x14ac:dyDescent="0.2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1:17" ht="15.75" customHeight="1" x14ac:dyDescent="0.2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1:17" ht="15.75" customHeight="1" x14ac:dyDescent="0.2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1:17" ht="15.75" customHeight="1" x14ac:dyDescent="0.2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1:17" ht="15.75" customHeight="1" x14ac:dyDescent="0.2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1:17" ht="15.75" customHeight="1" x14ac:dyDescent="0.2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1:17" ht="15.75" customHeight="1" x14ac:dyDescent="0.2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1:17" ht="15.75" customHeight="1" x14ac:dyDescent="0.2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1:17" ht="15.75" customHeight="1" x14ac:dyDescent="0.2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1:17" ht="15.75" customHeight="1" x14ac:dyDescent="0.2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1:17" ht="15.75" customHeight="1" x14ac:dyDescent="0.2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1:17" ht="15.75" customHeight="1" x14ac:dyDescent="0.2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1:17" ht="15.75" customHeight="1" x14ac:dyDescent="0.2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1:17" ht="15.75" customHeight="1" x14ac:dyDescent="0.2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1:17" ht="15.75" customHeight="1" x14ac:dyDescent="0.2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1:17" ht="15.75" customHeight="1" x14ac:dyDescent="0.2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1:17" ht="15.75" customHeight="1" x14ac:dyDescent="0.2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1:17" ht="15.75" customHeight="1" x14ac:dyDescent="0.2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1:17" ht="15.75" customHeight="1" x14ac:dyDescent="0.2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1:17" ht="15.75" customHeight="1" x14ac:dyDescent="0.2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1:17" ht="15.75" customHeight="1" x14ac:dyDescent="0.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1:17" ht="15.75" customHeight="1" x14ac:dyDescent="0.2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1:17" ht="15.75" customHeight="1" x14ac:dyDescent="0.2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1:17" ht="15.75" customHeight="1" x14ac:dyDescent="0.2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1:17" ht="15.75" customHeight="1" x14ac:dyDescent="0.2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1:17" ht="15.75" customHeight="1" x14ac:dyDescent="0.2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1:17" ht="15.75" customHeight="1" x14ac:dyDescent="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1:17" ht="15.75" customHeight="1" x14ac:dyDescent="0.2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1:17" ht="15.75" customHeight="1" x14ac:dyDescent="0.2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1:17" ht="15.75" customHeight="1" x14ac:dyDescent="0.2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1:17" ht="15.75" customHeight="1" x14ac:dyDescent="0.2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1:17" ht="15.75" customHeight="1" x14ac:dyDescent="0.2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1:17" ht="15.75" customHeight="1" x14ac:dyDescent="0.2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1:17" ht="15.75" customHeight="1" x14ac:dyDescent="0.2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1:17" ht="15.75" customHeight="1" x14ac:dyDescent="0.2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1:17" ht="15.75" customHeight="1" x14ac:dyDescent="0.2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1:17" ht="15.75" customHeight="1" x14ac:dyDescent="0.2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1:17" ht="15.75" customHeight="1" x14ac:dyDescent="0.2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1:17" ht="15.75" customHeight="1" x14ac:dyDescent="0.2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1:17" ht="15.75" customHeight="1" x14ac:dyDescent="0.2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1:17" ht="15.75" customHeight="1" x14ac:dyDescent="0.2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1:17" ht="15.75" customHeight="1" x14ac:dyDescent="0.2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1:17" ht="15.75" customHeight="1" x14ac:dyDescent="0.2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  <row r="748" spans="1:17" ht="15.75" customHeight="1" x14ac:dyDescent="0.2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</row>
    <row r="749" spans="1:17" ht="15.75" customHeight="1" x14ac:dyDescent="0.2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</row>
    <row r="750" spans="1:17" ht="15.75" customHeight="1" x14ac:dyDescent="0.2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</row>
    <row r="751" spans="1:17" ht="15.75" customHeight="1" x14ac:dyDescent="0.2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</row>
    <row r="752" spans="1:17" ht="15.75" customHeight="1" x14ac:dyDescent="0.2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</row>
    <row r="753" spans="1:17" ht="15.75" customHeight="1" x14ac:dyDescent="0.2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</row>
    <row r="754" spans="1:17" ht="15.75" customHeight="1" x14ac:dyDescent="0.2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</row>
    <row r="755" spans="1:17" ht="15.75" customHeight="1" x14ac:dyDescent="0.2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</row>
    <row r="756" spans="1:17" ht="15.75" customHeight="1" x14ac:dyDescent="0.2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</row>
    <row r="757" spans="1:17" ht="15.75" customHeight="1" x14ac:dyDescent="0.2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</row>
    <row r="758" spans="1:17" ht="15.75" customHeight="1" x14ac:dyDescent="0.2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</row>
    <row r="759" spans="1:17" ht="15.75" customHeight="1" x14ac:dyDescent="0.2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</row>
    <row r="760" spans="1:17" ht="15.75" customHeight="1" x14ac:dyDescent="0.2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</row>
    <row r="761" spans="1:17" ht="15.75" customHeight="1" x14ac:dyDescent="0.2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</row>
    <row r="762" spans="1:17" ht="15.75" customHeight="1" x14ac:dyDescent="0.2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</row>
    <row r="763" spans="1:17" ht="15.75" customHeight="1" x14ac:dyDescent="0.2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</row>
    <row r="764" spans="1:17" ht="15.75" customHeight="1" x14ac:dyDescent="0.2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</row>
    <row r="765" spans="1:17" ht="15.75" customHeight="1" x14ac:dyDescent="0.2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</row>
    <row r="766" spans="1:17" ht="15.75" customHeight="1" x14ac:dyDescent="0.2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</row>
    <row r="767" spans="1:17" ht="15.75" customHeight="1" x14ac:dyDescent="0.2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</row>
    <row r="768" spans="1:17" ht="15.75" customHeight="1" x14ac:dyDescent="0.2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</row>
    <row r="769" spans="1:17" ht="15.75" customHeight="1" x14ac:dyDescent="0.2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</row>
    <row r="770" spans="1:17" ht="15.75" customHeight="1" x14ac:dyDescent="0.2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</row>
    <row r="771" spans="1:17" ht="15.75" customHeight="1" x14ac:dyDescent="0.2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</row>
    <row r="772" spans="1:17" ht="15.75" customHeight="1" x14ac:dyDescent="0.2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</row>
    <row r="773" spans="1:17" ht="15.75" customHeight="1" x14ac:dyDescent="0.2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</row>
    <row r="774" spans="1:17" ht="15.75" customHeight="1" x14ac:dyDescent="0.2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</row>
    <row r="775" spans="1:17" ht="15.75" customHeight="1" x14ac:dyDescent="0.2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</row>
    <row r="776" spans="1:17" ht="15.75" customHeight="1" x14ac:dyDescent="0.2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</row>
    <row r="777" spans="1:17" ht="15.75" customHeight="1" x14ac:dyDescent="0.2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</row>
    <row r="778" spans="1:17" ht="15.75" customHeight="1" x14ac:dyDescent="0.2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</row>
    <row r="779" spans="1:17" ht="15.75" customHeight="1" x14ac:dyDescent="0.2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</row>
    <row r="780" spans="1:17" ht="15.75" customHeight="1" x14ac:dyDescent="0.2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</row>
    <row r="781" spans="1:17" ht="15.75" customHeight="1" x14ac:dyDescent="0.2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</row>
    <row r="782" spans="1:17" ht="15.75" customHeight="1" x14ac:dyDescent="0.2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</row>
    <row r="783" spans="1:17" ht="15.75" customHeight="1" x14ac:dyDescent="0.2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</row>
    <row r="784" spans="1:17" ht="15.75" customHeight="1" x14ac:dyDescent="0.2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</row>
    <row r="785" spans="1:17" ht="15.75" customHeight="1" x14ac:dyDescent="0.2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</row>
    <row r="786" spans="1:17" ht="15.75" customHeight="1" x14ac:dyDescent="0.2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</row>
    <row r="787" spans="1:17" ht="15.75" customHeight="1" x14ac:dyDescent="0.2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</row>
    <row r="788" spans="1:17" ht="15.75" customHeight="1" x14ac:dyDescent="0.2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</row>
    <row r="789" spans="1:17" ht="15.75" customHeight="1" x14ac:dyDescent="0.2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</row>
    <row r="790" spans="1:17" ht="15.75" customHeight="1" x14ac:dyDescent="0.2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</row>
    <row r="791" spans="1:17" ht="15.75" customHeight="1" x14ac:dyDescent="0.2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</row>
    <row r="792" spans="1:17" ht="15.75" customHeight="1" x14ac:dyDescent="0.2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</row>
    <row r="793" spans="1:17" ht="15.75" customHeight="1" x14ac:dyDescent="0.2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</row>
    <row r="794" spans="1:17" ht="15.75" customHeight="1" x14ac:dyDescent="0.2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</row>
    <row r="795" spans="1:17" ht="15.75" customHeight="1" x14ac:dyDescent="0.2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</row>
    <row r="796" spans="1:17" ht="15.75" customHeight="1" x14ac:dyDescent="0.2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</row>
    <row r="797" spans="1:17" ht="15.75" customHeight="1" x14ac:dyDescent="0.2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</row>
    <row r="798" spans="1:17" ht="15.75" customHeight="1" x14ac:dyDescent="0.2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</row>
    <row r="799" spans="1:17" ht="15.75" customHeight="1" x14ac:dyDescent="0.2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</row>
    <row r="800" spans="1:17" ht="15.75" customHeight="1" x14ac:dyDescent="0.2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</row>
    <row r="801" spans="1:17" ht="15.75" customHeight="1" x14ac:dyDescent="0.2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</row>
    <row r="802" spans="1:17" ht="15.75" customHeight="1" x14ac:dyDescent="0.2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</row>
    <row r="803" spans="1:17" ht="15.75" customHeight="1" x14ac:dyDescent="0.2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</row>
    <row r="804" spans="1:17" ht="15.75" customHeight="1" x14ac:dyDescent="0.2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</row>
    <row r="805" spans="1:17" ht="15.75" customHeight="1" x14ac:dyDescent="0.2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</row>
    <row r="806" spans="1:17" ht="15.75" customHeight="1" x14ac:dyDescent="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</row>
    <row r="807" spans="1:17" ht="15.75" customHeight="1" x14ac:dyDescent="0.2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</row>
    <row r="808" spans="1:17" ht="15.75" customHeight="1" x14ac:dyDescent="0.2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</row>
    <row r="809" spans="1:17" ht="15.75" customHeight="1" x14ac:dyDescent="0.2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</row>
    <row r="810" spans="1:17" ht="15.75" customHeight="1" x14ac:dyDescent="0.2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</row>
    <row r="811" spans="1:17" ht="15.75" customHeight="1" x14ac:dyDescent="0.2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</row>
    <row r="812" spans="1:17" ht="15.75" customHeight="1" x14ac:dyDescent="0.2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</row>
    <row r="813" spans="1:17" ht="15.75" customHeight="1" x14ac:dyDescent="0.2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</row>
    <row r="814" spans="1:17" ht="15.75" customHeight="1" x14ac:dyDescent="0.2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</row>
    <row r="815" spans="1:17" ht="15.75" customHeight="1" x14ac:dyDescent="0.2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</row>
    <row r="816" spans="1:17" ht="15.75" customHeight="1" x14ac:dyDescent="0.2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</row>
    <row r="817" spans="1:17" ht="15.75" customHeight="1" x14ac:dyDescent="0.2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</row>
    <row r="818" spans="1:17" ht="15.75" customHeight="1" x14ac:dyDescent="0.2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</row>
    <row r="819" spans="1:17" ht="15.75" customHeight="1" x14ac:dyDescent="0.2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</row>
    <row r="820" spans="1:17" ht="15.75" customHeight="1" x14ac:dyDescent="0.2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</row>
    <row r="821" spans="1:17" ht="15.75" customHeight="1" x14ac:dyDescent="0.2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</row>
    <row r="822" spans="1:17" ht="15.75" customHeight="1" x14ac:dyDescent="0.2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</row>
    <row r="823" spans="1:17" ht="15.75" customHeight="1" x14ac:dyDescent="0.2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</row>
    <row r="824" spans="1:17" ht="15.75" customHeight="1" x14ac:dyDescent="0.2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</row>
    <row r="825" spans="1:17" ht="15.75" customHeight="1" x14ac:dyDescent="0.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</row>
    <row r="826" spans="1:17" ht="15.75" customHeight="1" x14ac:dyDescent="0.2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</row>
    <row r="827" spans="1:17" ht="15.75" customHeight="1" x14ac:dyDescent="0.2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</row>
    <row r="828" spans="1:17" ht="15.75" customHeight="1" x14ac:dyDescent="0.2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</row>
    <row r="829" spans="1:17" ht="15.75" customHeight="1" x14ac:dyDescent="0.2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</row>
    <row r="830" spans="1:17" ht="15.75" customHeight="1" x14ac:dyDescent="0.2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</row>
    <row r="831" spans="1:17" ht="15.75" customHeight="1" x14ac:dyDescent="0.2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</row>
    <row r="832" spans="1:17" ht="15.75" customHeight="1" x14ac:dyDescent="0.2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</row>
    <row r="833" spans="1:17" ht="15.75" customHeight="1" x14ac:dyDescent="0.2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</row>
    <row r="834" spans="1:17" ht="15.75" customHeight="1" x14ac:dyDescent="0.2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</row>
    <row r="835" spans="1:17" ht="15.75" customHeight="1" x14ac:dyDescent="0.2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</row>
    <row r="836" spans="1:17" ht="15.75" customHeight="1" x14ac:dyDescent="0.2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</row>
    <row r="837" spans="1:17" ht="15.75" customHeight="1" x14ac:dyDescent="0.2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</row>
    <row r="838" spans="1:17" ht="15.75" customHeight="1" x14ac:dyDescent="0.2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</row>
    <row r="839" spans="1:17" ht="15.75" customHeight="1" x14ac:dyDescent="0.2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</row>
    <row r="840" spans="1:17" ht="15.75" customHeight="1" x14ac:dyDescent="0.2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</row>
    <row r="841" spans="1:17" ht="15.75" customHeight="1" x14ac:dyDescent="0.2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</row>
    <row r="842" spans="1:17" ht="15.75" customHeight="1" x14ac:dyDescent="0.2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</row>
    <row r="843" spans="1:17" ht="15.75" customHeight="1" x14ac:dyDescent="0.2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</row>
    <row r="844" spans="1:17" ht="15.75" customHeight="1" x14ac:dyDescent="0.2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</row>
    <row r="845" spans="1:17" ht="15.75" customHeight="1" x14ac:dyDescent="0.2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</row>
    <row r="846" spans="1:17" ht="15.75" customHeight="1" x14ac:dyDescent="0.2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</row>
    <row r="847" spans="1:17" ht="15.75" customHeight="1" x14ac:dyDescent="0.2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</row>
    <row r="848" spans="1:17" ht="15.75" customHeight="1" x14ac:dyDescent="0.2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</row>
    <row r="849" spans="1:17" ht="15.75" customHeight="1" x14ac:dyDescent="0.2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</row>
    <row r="850" spans="1:17" ht="15.75" customHeight="1" x14ac:dyDescent="0.2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</row>
    <row r="851" spans="1:17" ht="15.75" customHeight="1" x14ac:dyDescent="0.2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</row>
    <row r="852" spans="1:17" ht="15.75" customHeight="1" x14ac:dyDescent="0.2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</row>
    <row r="853" spans="1:17" ht="15.75" customHeight="1" x14ac:dyDescent="0.2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</row>
    <row r="854" spans="1:17" ht="15.75" customHeight="1" x14ac:dyDescent="0.2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</row>
    <row r="855" spans="1:17" ht="15.75" customHeight="1" x14ac:dyDescent="0.2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</row>
    <row r="856" spans="1:17" ht="15.75" customHeight="1" x14ac:dyDescent="0.2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</row>
    <row r="857" spans="1:17" ht="15.75" customHeight="1" x14ac:dyDescent="0.2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</row>
    <row r="858" spans="1:17" ht="15.75" customHeight="1" x14ac:dyDescent="0.2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</row>
    <row r="859" spans="1:17" ht="15.75" customHeight="1" x14ac:dyDescent="0.2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</row>
    <row r="860" spans="1:17" ht="15.75" customHeight="1" x14ac:dyDescent="0.2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</row>
    <row r="861" spans="1:17" ht="15.75" customHeight="1" x14ac:dyDescent="0.2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</row>
    <row r="862" spans="1:17" ht="15.75" customHeight="1" x14ac:dyDescent="0.2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</row>
    <row r="863" spans="1:17" ht="15.75" customHeight="1" x14ac:dyDescent="0.2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</row>
    <row r="864" spans="1:17" ht="15.75" customHeight="1" x14ac:dyDescent="0.2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</row>
    <row r="865" spans="1:17" ht="15.75" customHeight="1" x14ac:dyDescent="0.2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</row>
    <row r="866" spans="1:17" ht="15.75" customHeight="1" x14ac:dyDescent="0.2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</row>
    <row r="867" spans="1:17" ht="15.75" customHeight="1" x14ac:dyDescent="0.2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</row>
    <row r="868" spans="1:17" ht="15.75" customHeight="1" x14ac:dyDescent="0.2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</row>
    <row r="869" spans="1:17" ht="15.75" customHeight="1" x14ac:dyDescent="0.2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</row>
    <row r="870" spans="1:17" ht="15.75" customHeight="1" x14ac:dyDescent="0.2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</row>
    <row r="871" spans="1:17" ht="15.75" customHeight="1" x14ac:dyDescent="0.2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</row>
    <row r="872" spans="1:17" ht="15.75" customHeight="1" x14ac:dyDescent="0.2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</row>
    <row r="873" spans="1:17" ht="15.75" customHeight="1" x14ac:dyDescent="0.2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</row>
    <row r="874" spans="1:17" ht="15.75" customHeight="1" x14ac:dyDescent="0.2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</row>
    <row r="875" spans="1:17" ht="15.75" customHeight="1" x14ac:dyDescent="0.2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</row>
    <row r="876" spans="1:17" ht="15.75" customHeight="1" x14ac:dyDescent="0.2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</row>
    <row r="877" spans="1:17" ht="15.75" customHeight="1" x14ac:dyDescent="0.2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</row>
    <row r="878" spans="1:17" ht="15.75" customHeight="1" x14ac:dyDescent="0.2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</row>
    <row r="879" spans="1:17" ht="15.75" customHeight="1" x14ac:dyDescent="0.2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</row>
    <row r="880" spans="1:17" ht="15.75" customHeight="1" x14ac:dyDescent="0.2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</row>
    <row r="881" spans="1:17" ht="15.75" customHeight="1" x14ac:dyDescent="0.2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</row>
    <row r="882" spans="1:17" ht="15.75" customHeight="1" x14ac:dyDescent="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</row>
    <row r="883" spans="1:17" ht="15.75" customHeight="1" x14ac:dyDescent="0.2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</row>
    <row r="884" spans="1:17" ht="15.75" customHeight="1" x14ac:dyDescent="0.2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</row>
    <row r="885" spans="1:17" ht="15.75" customHeight="1" x14ac:dyDescent="0.2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</row>
    <row r="886" spans="1:17" ht="15.75" customHeight="1" x14ac:dyDescent="0.2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</row>
    <row r="887" spans="1:17" ht="15.75" customHeight="1" x14ac:dyDescent="0.2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</row>
    <row r="888" spans="1:17" ht="15.75" customHeight="1" x14ac:dyDescent="0.2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</row>
    <row r="889" spans="1:17" ht="15.75" customHeight="1" x14ac:dyDescent="0.2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</row>
    <row r="890" spans="1:17" ht="15.75" customHeight="1" x14ac:dyDescent="0.2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</row>
    <row r="891" spans="1:17" ht="15.75" customHeight="1" x14ac:dyDescent="0.2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</row>
    <row r="892" spans="1:17" ht="15.75" customHeight="1" x14ac:dyDescent="0.2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</row>
    <row r="893" spans="1:17" ht="15.75" customHeight="1" x14ac:dyDescent="0.2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</row>
    <row r="894" spans="1:17" ht="15.75" customHeight="1" x14ac:dyDescent="0.2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</row>
    <row r="895" spans="1:17" ht="15.75" customHeight="1" x14ac:dyDescent="0.2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</row>
    <row r="896" spans="1:17" ht="15.75" customHeight="1" x14ac:dyDescent="0.2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</row>
    <row r="897" spans="1:17" ht="15.75" customHeight="1" x14ac:dyDescent="0.2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</row>
    <row r="898" spans="1:17" ht="15.75" customHeight="1" x14ac:dyDescent="0.2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</row>
    <row r="899" spans="1:17" ht="15.75" customHeight="1" x14ac:dyDescent="0.2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</row>
    <row r="900" spans="1:17" ht="15.75" customHeight="1" x14ac:dyDescent="0.2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</row>
    <row r="901" spans="1:17" ht="15.75" customHeight="1" x14ac:dyDescent="0.2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</row>
    <row r="902" spans="1:17" ht="15.75" customHeight="1" x14ac:dyDescent="0.2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</row>
    <row r="903" spans="1:17" ht="15.75" customHeight="1" x14ac:dyDescent="0.2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</row>
    <row r="904" spans="1:17" ht="15.75" customHeight="1" x14ac:dyDescent="0.2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</row>
    <row r="905" spans="1:17" ht="15.75" customHeight="1" x14ac:dyDescent="0.2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</row>
    <row r="906" spans="1:17" ht="15.75" customHeight="1" x14ac:dyDescent="0.2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</row>
    <row r="907" spans="1:17" ht="15.75" customHeight="1" x14ac:dyDescent="0.2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</row>
    <row r="908" spans="1:17" ht="15.75" customHeight="1" x14ac:dyDescent="0.2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</row>
    <row r="909" spans="1:17" ht="15.75" customHeight="1" x14ac:dyDescent="0.2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</row>
    <row r="910" spans="1:17" ht="15.75" customHeight="1" x14ac:dyDescent="0.2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</row>
    <row r="911" spans="1:17" ht="15.75" customHeight="1" x14ac:dyDescent="0.2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</row>
    <row r="912" spans="1:17" ht="15.75" customHeight="1" x14ac:dyDescent="0.2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</row>
    <row r="913" spans="1:17" ht="15.75" customHeight="1" x14ac:dyDescent="0.2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</row>
    <row r="914" spans="1:17" ht="15.75" customHeight="1" x14ac:dyDescent="0.2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</row>
    <row r="915" spans="1:17" ht="15.75" customHeight="1" x14ac:dyDescent="0.2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</row>
    <row r="916" spans="1:17" ht="15.75" customHeight="1" x14ac:dyDescent="0.2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</row>
    <row r="917" spans="1:17" ht="15.75" customHeight="1" x14ac:dyDescent="0.2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</row>
    <row r="918" spans="1:17" ht="15.75" customHeight="1" x14ac:dyDescent="0.2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</row>
    <row r="919" spans="1:17" ht="15.75" customHeight="1" x14ac:dyDescent="0.2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</row>
    <row r="920" spans="1:17" ht="15.75" customHeight="1" x14ac:dyDescent="0.2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</row>
    <row r="921" spans="1:17" ht="15.75" customHeight="1" x14ac:dyDescent="0.2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</row>
    <row r="922" spans="1:17" ht="15.75" customHeight="1" x14ac:dyDescent="0.2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</row>
    <row r="923" spans="1:17" ht="15.75" customHeight="1" x14ac:dyDescent="0.2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</row>
    <row r="924" spans="1:17" ht="15.75" customHeight="1" x14ac:dyDescent="0.2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</row>
    <row r="925" spans="1:17" ht="15.75" customHeight="1" x14ac:dyDescent="0.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</row>
    <row r="926" spans="1:17" ht="15.75" customHeight="1" x14ac:dyDescent="0.2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</row>
    <row r="927" spans="1:17" ht="15.75" customHeight="1" x14ac:dyDescent="0.2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</row>
    <row r="928" spans="1:17" ht="15.75" customHeight="1" x14ac:dyDescent="0.2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</row>
    <row r="929" spans="1:17" ht="15.75" customHeight="1" x14ac:dyDescent="0.2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</row>
    <row r="930" spans="1:17" ht="15.75" customHeight="1" x14ac:dyDescent="0.2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</row>
    <row r="931" spans="1:17" ht="15.75" customHeight="1" x14ac:dyDescent="0.2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</row>
    <row r="932" spans="1:17" ht="15.75" customHeight="1" x14ac:dyDescent="0.2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</row>
    <row r="933" spans="1:17" ht="15.75" customHeight="1" x14ac:dyDescent="0.2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</row>
    <row r="934" spans="1:17" ht="15.75" customHeight="1" x14ac:dyDescent="0.2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</row>
    <row r="935" spans="1:17" ht="15.75" customHeight="1" x14ac:dyDescent="0.2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</row>
    <row r="936" spans="1:17" ht="15.75" customHeight="1" x14ac:dyDescent="0.2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</row>
    <row r="937" spans="1:17" ht="15.75" customHeight="1" x14ac:dyDescent="0.2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</row>
    <row r="938" spans="1:17" ht="15.75" customHeight="1" x14ac:dyDescent="0.2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</row>
    <row r="939" spans="1:17" ht="15.75" customHeight="1" x14ac:dyDescent="0.2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</row>
    <row r="940" spans="1:17" ht="15.75" customHeight="1" x14ac:dyDescent="0.2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</row>
    <row r="941" spans="1:17" ht="15.75" customHeight="1" x14ac:dyDescent="0.2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</row>
    <row r="942" spans="1:17" ht="15.75" customHeight="1" x14ac:dyDescent="0.2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</row>
    <row r="943" spans="1:17" ht="15.75" customHeight="1" x14ac:dyDescent="0.2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</row>
    <row r="944" spans="1:17" ht="15.75" customHeight="1" x14ac:dyDescent="0.2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</row>
    <row r="945" spans="1:17" ht="15.75" customHeight="1" x14ac:dyDescent="0.2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</row>
    <row r="946" spans="1:17" ht="15.75" customHeight="1" x14ac:dyDescent="0.2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</row>
    <row r="947" spans="1:17" ht="15.75" customHeight="1" x14ac:dyDescent="0.2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</row>
    <row r="948" spans="1:17" ht="15.75" customHeight="1" x14ac:dyDescent="0.2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</row>
    <row r="949" spans="1:17" ht="15.75" customHeight="1" x14ac:dyDescent="0.2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</row>
    <row r="950" spans="1:17" ht="15.75" customHeight="1" x14ac:dyDescent="0.2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</row>
    <row r="951" spans="1:17" ht="15.75" customHeight="1" x14ac:dyDescent="0.2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</row>
    <row r="952" spans="1:17" ht="15.75" customHeight="1" x14ac:dyDescent="0.2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</row>
    <row r="953" spans="1:17" ht="15.75" customHeight="1" x14ac:dyDescent="0.2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</row>
    <row r="954" spans="1:17" ht="15.75" customHeight="1" x14ac:dyDescent="0.2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</row>
    <row r="955" spans="1:17" ht="15.75" customHeight="1" x14ac:dyDescent="0.2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</row>
    <row r="956" spans="1:17" ht="15.75" customHeight="1" x14ac:dyDescent="0.2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</row>
    <row r="957" spans="1:17" ht="15.75" customHeight="1" x14ac:dyDescent="0.2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</row>
    <row r="958" spans="1:17" ht="15.75" customHeight="1" x14ac:dyDescent="0.2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</row>
    <row r="959" spans="1:17" ht="15.75" customHeight="1" x14ac:dyDescent="0.2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</row>
    <row r="960" spans="1:17" ht="15.75" customHeight="1" x14ac:dyDescent="0.2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</row>
    <row r="961" spans="1:17" ht="15.75" customHeight="1" x14ac:dyDescent="0.2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</row>
    <row r="962" spans="1:17" ht="15.75" customHeight="1" x14ac:dyDescent="0.2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</row>
    <row r="963" spans="1:17" ht="15.75" customHeight="1" x14ac:dyDescent="0.2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</row>
    <row r="964" spans="1:17" ht="15.75" customHeight="1" x14ac:dyDescent="0.2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</row>
    <row r="965" spans="1:17" ht="15.75" customHeight="1" x14ac:dyDescent="0.2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</row>
    <row r="966" spans="1:17" ht="15.75" customHeight="1" x14ac:dyDescent="0.2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</row>
    <row r="967" spans="1:17" ht="15.75" customHeight="1" x14ac:dyDescent="0.2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</row>
    <row r="968" spans="1:17" ht="15.75" customHeight="1" x14ac:dyDescent="0.2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</row>
    <row r="969" spans="1:17" ht="15.75" customHeight="1" x14ac:dyDescent="0.2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</row>
    <row r="970" spans="1:17" ht="15.75" customHeight="1" x14ac:dyDescent="0.2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</row>
    <row r="971" spans="1:17" ht="15.75" customHeight="1" x14ac:dyDescent="0.2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</row>
    <row r="972" spans="1:17" ht="15.75" customHeight="1" x14ac:dyDescent="0.2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</row>
    <row r="973" spans="1:17" ht="15.75" customHeight="1" x14ac:dyDescent="0.2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</row>
    <row r="974" spans="1:17" ht="15.75" customHeight="1" x14ac:dyDescent="0.2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</row>
    <row r="975" spans="1:17" ht="15.75" customHeight="1" x14ac:dyDescent="0.2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</row>
    <row r="976" spans="1:17" ht="15.75" customHeight="1" x14ac:dyDescent="0.2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</row>
    <row r="977" spans="1:17" ht="15.75" customHeight="1" x14ac:dyDescent="0.2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</row>
    <row r="978" spans="1:17" ht="15.75" customHeight="1" x14ac:dyDescent="0.2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</row>
    <row r="979" spans="1:17" ht="15.75" customHeight="1" x14ac:dyDescent="0.25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</row>
    <row r="980" spans="1:17" ht="15.75" customHeight="1" x14ac:dyDescent="0.25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</row>
    <row r="981" spans="1:17" ht="15.75" customHeight="1" x14ac:dyDescent="0.25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</row>
    <row r="982" spans="1:17" ht="15.75" customHeight="1" x14ac:dyDescent="0.25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</row>
    <row r="983" spans="1:17" ht="15.75" customHeight="1" x14ac:dyDescent="0.25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</row>
    <row r="984" spans="1:17" ht="15.75" customHeight="1" x14ac:dyDescent="0.25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</row>
    <row r="985" spans="1:17" ht="15.75" customHeight="1" x14ac:dyDescent="0.25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</row>
    <row r="986" spans="1:17" ht="15.75" customHeight="1" x14ac:dyDescent="0.25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</row>
    <row r="987" spans="1:17" ht="15.75" customHeight="1" x14ac:dyDescent="0.25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</row>
    <row r="988" spans="1:17" ht="15.75" customHeight="1" x14ac:dyDescent="0.25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</row>
    <row r="989" spans="1:17" ht="15.75" customHeight="1" x14ac:dyDescent="0.25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</row>
    <row r="990" spans="1:17" ht="15.75" customHeight="1" x14ac:dyDescent="0.25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</row>
    <row r="991" spans="1:17" ht="15.75" customHeight="1" x14ac:dyDescent="0.25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</row>
    <row r="992" spans="1:17" ht="15.75" customHeight="1" x14ac:dyDescent="0.25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</row>
    <row r="993" spans="1:17" ht="15.75" customHeight="1" x14ac:dyDescent="0.25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</row>
    <row r="994" spans="1:17" ht="15.75" customHeight="1" x14ac:dyDescent="0.25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</row>
    <row r="995" spans="1:17" ht="15.75" customHeight="1" x14ac:dyDescent="0.25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</row>
    <row r="996" spans="1:17" ht="15.75" customHeight="1" x14ac:dyDescent="0.25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</row>
    <row r="997" spans="1:17" ht="15.75" customHeight="1" x14ac:dyDescent="0.25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</row>
    <row r="998" spans="1:17" ht="15.75" customHeight="1" x14ac:dyDescent="0.25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</row>
    <row r="999" spans="1:17" ht="15.75" customHeight="1" x14ac:dyDescent="0.25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</row>
    <row r="1000" spans="1:17" ht="15.75" customHeight="1" x14ac:dyDescent="0.25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</row>
    <row r="1001" spans="1:17" ht="15.75" customHeight="1" x14ac:dyDescent="0.25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</row>
    <row r="1002" spans="1:17" ht="15.75" customHeight="1" x14ac:dyDescent="0.25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</row>
  </sheetData>
  <sheetProtection algorithmName="SHA-512" hashValue="dewDYV4xEswKV4fC0Xy7l+VWuIBonlaymVnJnhwiWzLbueQieH+0WIR7aLnskGmYTvdkht8wWbRy2XfwXue+gw==" saltValue="rrwN9E3m6wSeythrZYi00Q==" spinCount="100000" sheet="1" objects="1" scenarios="1"/>
  <mergeCells count="10">
    <mergeCell ref="K1:S1"/>
    <mergeCell ref="K2:K3"/>
    <mergeCell ref="M2:S2"/>
    <mergeCell ref="A24:A25"/>
    <mergeCell ref="C24:I24"/>
    <mergeCell ref="A1:I1"/>
    <mergeCell ref="A2:A3"/>
    <mergeCell ref="B2:B3"/>
    <mergeCell ref="C2:I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ignoredErrors>
    <ignoredError sqref="H21:I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selection activeCell="J7" sqref="J7"/>
    </sheetView>
  </sheetViews>
  <sheetFormatPr baseColWidth="10" defaultRowHeight="12.75" x14ac:dyDescent="0.25"/>
  <cols>
    <col min="1" max="1" width="4.5703125" style="222" customWidth="1"/>
    <col min="2" max="2" width="69.140625" style="222" customWidth="1"/>
    <col min="3" max="3" width="10.28515625" style="222" customWidth="1"/>
    <col min="4" max="4" width="12.85546875" style="277" bestFit="1" customWidth="1"/>
    <col min="5" max="5" width="11" style="222" customWidth="1"/>
    <col min="6" max="6" width="12.85546875" style="277" bestFit="1" customWidth="1"/>
    <col min="7" max="16384" width="11.42578125" style="222"/>
  </cols>
  <sheetData>
    <row r="1" spans="1:8" x14ac:dyDescent="0.25">
      <c r="A1" s="511" t="s">
        <v>341</v>
      </c>
      <c r="B1" s="512"/>
      <c r="C1" s="515">
        <v>2016</v>
      </c>
      <c r="D1" s="516"/>
      <c r="E1" s="515">
        <v>2017</v>
      </c>
      <c r="F1" s="517"/>
      <c r="G1" s="402">
        <v>2016</v>
      </c>
      <c r="H1" s="402">
        <v>2017</v>
      </c>
    </row>
    <row r="2" spans="1:8" ht="22.5" x14ac:dyDescent="0.25">
      <c r="A2" s="513"/>
      <c r="B2" s="514"/>
      <c r="C2" s="403" t="s">
        <v>158</v>
      </c>
      <c r="D2" s="404" t="s">
        <v>247</v>
      </c>
      <c r="E2" s="409" t="s">
        <v>158</v>
      </c>
      <c r="F2" s="405" t="s">
        <v>247</v>
      </c>
      <c r="G2" s="406" t="s">
        <v>250</v>
      </c>
      <c r="H2" s="406" t="s">
        <v>250</v>
      </c>
    </row>
    <row r="3" spans="1:8" ht="15" x14ac:dyDescent="0.25">
      <c r="A3" s="518" t="s">
        <v>221</v>
      </c>
      <c r="B3" s="519"/>
      <c r="C3" s="519"/>
      <c r="D3" s="519"/>
      <c r="E3" s="519"/>
      <c r="F3" s="519"/>
      <c r="G3" s="519"/>
      <c r="H3" s="520"/>
    </row>
    <row r="4" spans="1:8" x14ac:dyDescent="0.25">
      <c r="A4" s="279"/>
      <c r="B4" s="280" t="s">
        <v>280</v>
      </c>
      <c r="C4" s="410">
        <v>8655.5040000000008</v>
      </c>
      <c r="D4" s="278" t="s">
        <v>222</v>
      </c>
      <c r="E4" s="412">
        <v>9221.0509999999995</v>
      </c>
      <c r="F4" s="382" t="s">
        <v>223</v>
      </c>
      <c r="G4" s="414">
        <f>+C4*G$20</f>
        <v>9191.2796976000009</v>
      </c>
      <c r="H4" s="414">
        <f>+E4*H$20</f>
        <v>9460.7983260000001</v>
      </c>
    </row>
    <row r="5" spans="1:8" x14ac:dyDescent="0.25">
      <c r="A5" s="279"/>
      <c r="B5" s="280" t="s">
        <v>281</v>
      </c>
      <c r="C5" s="410">
        <v>5594.39</v>
      </c>
      <c r="D5" s="278" t="s">
        <v>224</v>
      </c>
      <c r="E5" s="412">
        <v>5490.9409999999998</v>
      </c>
      <c r="F5" s="382" t="s">
        <v>225</v>
      </c>
      <c r="G5" s="414">
        <f t="shared" ref="G5:G9" si="0">+C5*G$20</f>
        <v>5940.6827410000005</v>
      </c>
      <c r="H5" s="414">
        <f t="shared" ref="H5:H9" si="1">+E5*H$20</f>
        <v>5633.7054660000003</v>
      </c>
    </row>
    <row r="6" spans="1:8" x14ac:dyDescent="0.25">
      <c r="A6" s="279"/>
      <c r="B6" s="280" t="s">
        <v>282</v>
      </c>
      <c r="C6" s="410">
        <v>3274.6329999999998</v>
      </c>
      <c r="D6" s="278" t="s">
        <v>226</v>
      </c>
      <c r="E6" s="412">
        <v>4438.8100000000004</v>
      </c>
      <c r="F6" s="382" t="s">
        <v>227</v>
      </c>
      <c r="G6" s="414">
        <f t="shared" si="0"/>
        <v>3477.3327826999998</v>
      </c>
      <c r="H6" s="414">
        <f t="shared" si="1"/>
        <v>4554.2190600000004</v>
      </c>
    </row>
    <row r="7" spans="1:8" x14ac:dyDescent="0.25">
      <c r="A7" s="279"/>
      <c r="B7" s="280" t="s">
        <v>283</v>
      </c>
      <c r="C7" s="410">
        <v>1115.7629999999999</v>
      </c>
      <c r="D7" s="278" t="s">
        <v>228</v>
      </c>
      <c r="E7" s="412">
        <v>1452.9069999999999</v>
      </c>
      <c r="F7" s="382" t="s">
        <v>229</v>
      </c>
      <c r="G7" s="414">
        <f t="shared" si="0"/>
        <v>1184.8287296999999</v>
      </c>
      <c r="H7" s="414">
        <f t="shared" si="1"/>
        <v>1490.6825819999999</v>
      </c>
    </row>
    <row r="8" spans="1:8" x14ac:dyDescent="0.25">
      <c r="A8" s="279"/>
      <c r="B8" s="280" t="s">
        <v>284</v>
      </c>
      <c r="C8" s="410">
        <v>4151.576</v>
      </c>
      <c r="D8" s="278" t="s">
        <v>230</v>
      </c>
      <c r="E8" s="412">
        <v>3577.607</v>
      </c>
      <c r="F8" s="382" t="s">
        <v>231</v>
      </c>
      <c r="G8" s="414">
        <f t="shared" si="0"/>
        <v>4408.5585544000005</v>
      </c>
      <c r="H8" s="414">
        <f t="shared" si="1"/>
        <v>3670.6247819999999</v>
      </c>
    </row>
    <row r="9" spans="1:8" x14ac:dyDescent="0.25">
      <c r="A9" s="279"/>
      <c r="B9" s="280" t="s">
        <v>285</v>
      </c>
      <c r="C9" s="410">
        <v>1598.2539999999999</v>
      </c>
      <c r="D9" s="278" t="s">
        <v>232</v>
      </c>
      <c r="E9" s="412">
        <v>2099.3879999999999</v>
      </c>
      <c r="F9" s="382" t="s">
        <v>233</v>
      </c>
      <c r="G9" s="414">
        <f t="shared" si="0"/>
        <v>1697.1859225999999</v>
      </c>
      <c r="H9" s="414">
        <f t="shared" si="1"/>
        <v>2153.972088</v>
      </c>
    </row>
    <row r="10" spans="1:8" x14ac:dyDescent="0.25">
      <c r="A10" s="283"/>
      <c r="B10" s="284" t="s">
        <v>246</v>
      </c>
      <c r="C10" s="411">
        <v>24390.12</v>
      </c>
      <c r="D10" s="281" t="s">
        <v>234</v>
      </c>
      <c r="E10" s="413">
        <v>26280.704000000002</v>
      </c>
      <c r="F10" s="282" t="s">
        <v>235</v>
      </c>
      <c r="G10" s="414"/>
      <c r="H10" s="414"/>
    </row>
    <row r="11" spans="1:8" ht="15" x14ac:dyDescent="0.25">
      <c r="A11" s="518" t="s">
        <v>236</v>
      </c>
      <c r="B11" s="519"/>
      <c r="C11" s="519"/>
      <c r="D11" s="519"/>
      <c r="E11" s="519"/>
      <c r="F11" s="519"/>
      <c r="G11" s="519"/>
      <c r="H11" s="520"/>
    </row>
    <row r="12" spans="1:8" x14ac:dyDescent="0.25">
      <c r="A12" s="279"/>
      <c r="B12" s="280" t="s">
        <v>279</v>
      </c>
      <c r="C12" s="410">
        <v>77007.057000000001</v>
      </c>
      <c r="D12" s="301">
        <v>0.20200000000000001</v>
      </c>
      <c r="E12" s="412">
        <v>82965.315000000002</v>
      </c>
      <c r="F12" s="382" t="s">
        <v>237</v>
      </c>
      <c r="G12" s="414">
        <f>+C12*G$20</f>
        <v>81773.793828300011</v>
      </c>
      <c r="H12" s="414">
        <f t="shared" ref="H12:H18" si="2">+E12*H$20</f>
        <v>85122.413190000007</v>
      </c>
    </row>
    <row r="13" spans="1:8" x14ac:dyDescent="0.25">
      <c r="A13" s="279"/>
      <c r="B13" s="280" t="s">
        <v>286</v>
      </c>
      <c r="C13" s="410">
        <v>28196.350999999999</v>
      </c>
      <c r="D13" s="301">
        <v>7.3999999999999996E-2</v>
      </c>
      <c r="E13" s="412">
        <v>30920.351999999999</v>
      </c>
      <c r="F13" s="382" t="s">
        <v>238</v>
      </c>
      <c r="G13" s="414">
        <f t="shared" ref="G13:G18" si="3">+C13*G$20</f>
        <v>29941.7051269</v>
      </c>
      <c r="H13" s="414">
        <f t="shared" si="2"/>
        <v>31724.281152</v>
      </c>
    </row>
    <row r="14" spans="1:8" x14ac:dyDescent="0.25">
      <c r="A14" s="279"/>
      <c r="B14" s="280" t="s">
        <v>287</v>
      </c>
      <c r="C14" s="410">
        <v>12294.091</v>
      </c>
      <c r="D14" s="301">
        <v>3.2199999999999999E-2</v>
      </c>
      <c r="E14" s="412">
        <v>14319.346</v>
      </c>
      <c r="F14" s="382" t="s">
        <v>239</v>
      </c>
      <c r="G14" s="414">
        <f t="shared" si="3"/>
        <v>13055.095232900001</v>
      </c>
      <c r="H14" s="414">
        <f t="shared" si="2"/>
        <v>14691.648996</v>
      </c>
    </row>
    <row r="15" spans="1:8" x14ac:dyDescent="0.25">
      <c r="A15" s="279"/>
      <c r="B15" s="280" t="s">
        <v>288</v>
      </c>
      <c r="C15" s="410">
        <v>8543.2309999999998</v>
      </c>
      <c r="D15" s="301">
        <v>2.24E-2</v>
      </c>
      <c r="E15" s="412">
        <v>9937.6959999999999</v>
      </c>
      <c r="F15" s="382" t="s">
        <v>240</v>
      </c>
      <c r="G15" s="414">
        <f t="shared" si="3"/>
        <v>9072.0569988999996</v>
      </c>
      <c r="H15" s="414">
        <f t="shared" si="2"/>
        <v>10196.076096000001</v>
      </c>
    </row>
    <row r="16" spans="1:8" x14ac:dyDescent="0.25">
      <c r="A16" s="279"/>
      <c r="B16" s="280" t="s">
        <v>289</v>
      </c>
      <c r="C16" s="410">
        <v>32559.286</v>
      </c>
      <c r="D16" s="301">
        <v>8.5400000000000004E-2</v>
      </c>
      <c r="E16" s="412">
        <v>37636.472999999998</v>
      </c>
      <c r="F16" s="382" t="s">
        <v>241</v>
      </c>
      <c r="G16" s="414">
        <f t="shared" si="3"/>
        <v>34574.7058034</v>
      </c>
      <c r="H16" s="414">
        <f t="shared" si="2"/>
        <v>38615.021298</v>
      </c>
    </row>
    <row r="17" spans="1:8" x14ac:dyDescent="0.25">
      <c r="A17" s="279"/>
      <c r="B17" s="280" t="s">
        <v>290</v>
      </c>
      <c r="C17" s="410">
        <v>13110.377999999999</v>
      </c>
      <c r="D17" s="301">
        <v>3.44E-2</v>
      </c>
      <c r="E17" s="412">
        <v>13939.504000000001</v>
      </c>
      <c r="F17" s="382" t="s">
        <v>242</v>
      </c>
      <c r="G17" s="414">
        <f t="shared" si="3"/>
        <v>13921.9103982</v>
      </c>
      <c r="H17" s="414">
        <f t="shared" si="2"/>
        <v>14301.931104000001</v>
      </c>
    </row>
    <row r="18" spans="1:8" x14ac:dyDescent="0.25">
      <c r="A18" s="279"/>
      <c r="B18" s="280" t="s">
        <v>243</v>
      </c>
      <c r="C18" s="410">
        <v>5995.2240000000002</v>
      </c>
      <c r="D18" s="301">
        <v>1.5699999999999999E-2</v>
      </c>
      <c r="E18" s="412">
        <v>7412.7209999999995</v>
      </c>
      <c r="F18" s="382" t="s">
        <v>248</v>
      </c>
      <c r="G18" s="414">
        <f t="shared" si="3"/>
        <v>6366.3283656000003</v>
      </c>
      <c r="H18" s="414">
        <f t="shared" si="2"/>
        <v>7605.4517459999997</v>
      </c>
    </row>
    <row r="19" spans="1:8" x14ac:dyDescent="0.25">
      <c r="A19" s="283"/>
      <c r="B19" s="284" t="s">
        <v>246</v>
      </c>
      <c r="C19" s="411">
        <v>177705.617</v>
      </c>
      <c r="D19" s="281" t="s">
        <v>244</v>
      </c>
      <c r="E19" s="413">
        <v>197131.408</v>
      </c>
      <c r="F19" s="282" t="s">
        <v>245</v>
      </c>
      <c r="G19" s="416"/>
      <c r="H19" s="416"/>
    </row>
    <row r="20" spans="1:8" hidden="1" x14ac:dyDescent="0.2">
      <c r="A20" s="302"/>
      <c r="B20" s="302"/>
      <c r="C20" s="231"/>
      <c r="D20" s="278"/>
      <c r="E20" s="231"/>
      <c r="F20" s="264" t="s">
        <v>211</v>
      </c>
      <c r="G20" s="417">
        <v>1.0619000000000001</v>
      </c>
      <c r="H20" s="417">
        <v>1.026</v>
      </c>
    </row>
    <row r="21" spans="1:8" x14ac:dyDescent="0.25">
      <c r="G21" s="418"/>
      <c r="H21" s="418"/>
    </row>
  </sheetData>
  <sheetProtection algorithmName="SHA-512" hashValue="KA6KNZlezgcJIGLN8IiWeyqYioxuY5HWBz2L4555WQcSvSSaCdzVTtSU+F/8QwV/ipeci5QNh51OPDSc2dn45Q==" saltValue="+nYyLlsR1zk3v1wC0/SK4A==" spinCount="100000" sheet="1" objects="1" scenarios="1"/>
  <mergeCells count="5">
    <mergeCell ref="A1:B2"/>
    <mergeCell ref="C1:D1"/>
    <mergeCell ref="E1:F1"/>
    <mergeCell ref="A3:H3"/>
    <mergeCell ref="A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5"/>
  <sheetViews>
    <sheetView showGridLines="0" workbookViewId="0">
      <selection activeCell="J16" sqref="J16"/>
    </sheetView>
  </sheetViews>
  <sheetFormatPr baseColWidth="10" defaultColWidth="14.42578125" defaultRowHeight="15" customHeight="1" x14ac:dyDescent="0.2"/>
  <cols>
    <col min="1" max="1" width="42.85546875" style="245" customWidth="1"/>
    <col min="2" max="8" width="8.42578125" style="245" customWidth="1"/>
    <col min="9" max="9" width="5.7109375" style="245" customWidth="1"/>
    <col min="10" max="10" width="42.85546875" style="245" bestFit="1" customWidth="1"/>
    <col min="11" max="15" width="7.5703125" style="245" customWidth="1"/>
    <col min="16" max="17" width="7.5703125" style="245" bestFit="1" customWidth="1"/>
    <col min="18" max="26" width="10.7109375" style="245" customWidth="1"/>
    <col min="27" max="16384" width="14.42578125" style="245"/>
  </cols>
  <sheetData>
    <row r="1" spans="1:26" ht="12.75" x14ac:dyDescent="0.2">
      <c r="A1" s="521" t="s">
        <v>342</v>
      </c>
      <c r="B1" s="523" t="s">
        <v>206</v>
      </c>
      <c r="C1" s="523"/>
      <c r="D1" s="523"/>
      <c r="E1" s="523"/>
      <c r="F1" s="523"/>
      <c r="G1" s="523"/>
      <c r="H1" s="524"/>
      <c r="I1" s="244"/>
      <c r="J1" s="525"/>
      <c r="K1" s="528"/>
      <c r="L1" s="528"/>
      <c r="M1" s="528"/>
      <c r="N1" s="528"/>
      <c r="O1" s="528"/>
      <c r="P1" s="528"/>
      <c r="Q1" s="528"/>
      <c r="R1" s="244"/>
      <c r="S1" s="244"/>
      <c r="T1" s="244"/>
      <c r="U1" s="244"/>
      <c r="V1" s="244"/>
      <c r="W1" s="244"/>
      <c r="X1" s="244"/>
      <c r="Y1" s="244"/>
      <c r="Z1" s="244"/>
    </row>
    <row r="2" spans="1:26" ht="12.75" x14ac:dyDescent="0.2">
      <c r="A2" s="522"/>
      <c r="B2" s="424">
        <v>2011</v>
      </c>
      <c r="C2" s="425">
        <v>2012</v>
      </c>
      <c r="D2" s="425">
        <v>2013</v>
      </c>
      <c r="E2" s="425">
        <v>2014</v>
      </c>
      <c r="F2" s="425">
        <v>2015</v>
      </c>
      <c r="G2" s="425">
        <v>2016</v>
      </c>
      <c r="H2" s="426">
        <v>2017</v>
      </c>
      <c r="I2" s="244"/>
      <c r="J2" s="525"/>
      <c r="K2" s="430"/>
      <c r="L2" s="430"/>
      <c r="M2" s="430"/>
      <c r="N2" s="430"/>
      <c r="O2" s="430"/>
      <c r="P2" s="430"/>
      <c r="Q2" s="430"/>
      <c r="R2" s="244"/>
      <c r="S2" s="244"/>
      <c r="T2" s="244"/>
      <c r="U2" s="244"/>
      <c r="V2" s="244"/>
      <c r="W2" s="244"/>
      <c r="X2" s="244"/>
      <c r="Y2" s="244"/>
      <c r="Z2" s="244"/>
    </row>
    <row r="3" spans="1:26" ht="12.75" x14ac:dyDescent="0.2">
      <c r="A3" s="171" t="s">
        <v>136</v>
      </c>
      <c r="B3" s="246">
        <f>+K3*K$15</f>
        <v>0</v>
      </c>
      <c r="C3" s="247">
        <f>+L3*L$15</f>
        <v>0</v>
      </c>
      <c r="D3" s="247">
        <v>27103</v>
      </c>
      <c r="E3" s="247">
        <f>+N3*N$15</f>
        <v>0</v>
      </c>
      <c r="F3" s="247">
        <v>22646</v>
      </c>
      <c r="G3" s="247">
        <v>42272</v>
      </c>
      <c r="H3" s="248">
        <v>36189</v>
      </c>
      <c r="I3" s="244"/>
      <c r="J3" s="431"/>
      <c r="K3" s="252"/>
      <c r="L3" s="252"/>
      <c r="M3" s="252"/>
      <c r="N3" s="252"/>
      <c r="O3" s="252"/>
      <c r="P3" s="252"/>
      <c r="Q3" s="252"/>
      <c r="R3" s="244"/>
      <c r="S3" s="244"/>
      <c r="T3" s="244"/>
      <c r="U3" s="244"/>
      <c r="V3" s="244"/>
      <c r="W3" s="244"/>
      <c r="X3" s="244"/>
      <c r="Y3" s="244"/>
      <c r="Z3" s="244"/>
    </row>
    <row r="4" spans="1:26" ht="12.75" x14ac:dyDescent="0.2">
      <c r="A4" s="171" t="s">
        <v>207</v>
      </c>
      <c r="B4" s="249">
        <v>14256</v>
      </c>
      <c r="C4" s="250">
        <v>16821</v>
      </c>
      <c r="D4" s="250">
        <v>18665</v>
      </c>
      <c r="E4" s="250">
        <f>+N4*N$15</f>
        <v>0</v>
      </c>
      <c r="F4" s="250">
        <f>+O4*O$15</f>
        <v>0</v>
      </c>
      <c r="G4" s="250">
        <v>46195</v>
      </c>
      <c r="H4" s="251">
        <v>48269</v>
      </c>
      <c r="I4" s="244"/>
      <c r="J4" s="431"/>
      <c r="K4" s="252"/>
      <c r="L4" s="252"/>
      <c r="M4" s="252"/>
      <c r="N4" s="252"/>
      <c r="O4" s="252"/>
      <c r="P4" s="252"/>
      <c r="Q4" s="252"/>
      <c r="R4" s="244"/>
      <c r="S4" s="244"/>
      <c r="T4" s="244"/>
      <c r="U4" s="244"/>
      <c r="V4" s="244"/>
      <c r="W4" s="244"/>
      <c r="X4" s="244"/>
      <c r="Y4" s="244"/>
      <c r="Z4" s="244"/>
    </row>
    <row r="5" spans="1:26" ht="12.75" x14ac:dyDescent="0.2">
      <c r="A5" s="171" t="s">
        <v>137</v>
      </c>
      <c r="B5" s="249">
        <f>+K5*K$15</f>
        <v>0</v>
      </c>
      <c r="C5" s="250">
        <v>29615</v>
      </c>
      <c r="D5" s="250">
        <v>32716</v>
      </c>
      <c r="E5" s="250">
        <f>+N5*N$15</f>
        <v>0</v>
      </c>
      <c r="F5" s="250">
        <v>19715</v>
      </c>
      <c r="G5" s="250">
        <v>2721</v>
      </c>
      <c r="H5" s="251">
        <v>2286</v>
      </c>
      <c r="I5" s="244"/>
      <c r="J5" s="431"/>
      <c r="K5" s="252"/>
      <c r="L5" s="252"/>
      <c r="M5" s="252"/>
      <c r="N5" s="252"/>
      <c r="O5" s="252"/>
      <c r="P5" s="252"/>
      <c r="Q5" s="252"/>
      <c r="R5" s="244"/>
      <c r="S5" s="244"/>
      <c r="T5" s="244"/>
      <c r="U5" s="244"/>
      <c r="V5" s="244"/>
      <c r="W5" s="244"/>
      <c r="X5" s="244"/>
      <c r="Y5" s="244"/>
      <c r="Z5" s="244"/>
    </row>
    <row r="6" spans="1:26" ht="12.75" x14ac:dyDescent="0.2">
      <c r="A6" s="171" t="s">
        <v>138</v>
      </c>
      <c r="B6" s="249">
        <f>+K6*K$15</f>
        <v>0</v>
      </c>
      <c r="C6" s="250">
        <v>242932</v>
      </c>
      <c r="D6" s="250">
        <v>257179</v>
      </c>
      <c r="E6" s="250">
        <v>278006</v>
      </c>
      <c r="F6" s="250">
        <v>281489</v>
      </c>
      <c r="G6" s="250">
        <v>246635</v>
      </c>
      <c r="H6" s="251">
        <v>253397</v>
      </c>
      <c r="I6" s="244"/>
      <c r="J6" s="431"/>
      <c r="K6" s="252"/>
      <c r="L6" s="252"/>
      <c r="M6" s="252"/>
      <c r="N6" s="252"/>
      <c r="O6" s="252"/>
      <c r="P6" s="252"/>
      <c r="Q6" s="252"/>
      <c r="R6" s="244"/>
      <c r="S6" s="244"/>
      <c r="T6" s="244"/>
      <c r="U6" s="244"/>
      <c r="V6" s="244"/>
      <c r="W6" s="244"/>
      <c r="X6" s="244"/>
      <c r="Y6" s="244"/>
      <c r="Z6" s="244"/>
    </row>
    <row r="7" spans="1:26" ht="12.75" x14ac:dyDescent="0.2">
      <c r="A7" s="171" t="s">
        <v>139</v>
      </c>
      <c r="B7" s="249">
        <f>+K7*K$15</f>
        <v>0</v>
      </c>
      <c r="C7" s="250">
        <v>6574</v>
      </c>
      <c r="D7" s="250">
        <f>+M7*M$15</f>
        <v>0</v>
      </c>
      <c r="E7" s="250">
        <f>+N7*N$15</f>
        <v>0</v>
      </c>
      <c r="F7" s="250">
        <v>2645</v>
      </c>
      <c r="G7" s="250">
        <v>67076</v>
      </c>
      <c r="H7" s="251">
        <v>65906</v>
      </c>
      <c r="I7" s="244"/>
      <c r="J7" s="431"/>
      <c r="K7" s="252"/>
      <c r="L7" s="252"/>
      <c r="M7" s="252"/>
      <c r="N7" s="252"/>
      <c r="O7" s="252"/>
      <c r="P7" s="252"/>
      <c r="Q7" s="252"/>
      <c r="R7" s="244"/>
      <c r="S7" s="244"/>
      <c r="T7" s="244"/>
      <c r="U7" s="244"/>
      <c r="V7" s="244"/>
      <c r="W7" s="244"/>
      <c r="X7" s="244"/>
      <c r="Y7" s="244"/>
      <c r="Z7" s="244"/>
    </row>
    <row r="8" spans="1:26" ht="12.75" x14ac:dyDescent="0.2">
      <c r="A8" s="171" t="s">
        <v>140</v>
      </c>
      <c r="B8" s="253"/>
      <c r="C8" s="250"/>
      <c r="D8" s="250"/>
      <c r="E8" s="250">
        <f t="shared" ref="E8:F10" si="0">+N8*N$15</f>
        <v>0</v>
      </c>
      <c r="F8" s="250">
        <f t="shared" si="0"/>
        <v>0</v>
      </c>
      <c r="G8" s="250"/>
      <c r="H8" s="251"/>
      <c r="I8" s="244"/>
      <c r="J8" s="431"/>
      <c r="K8" s="258"/>
      <c r="L8" s="252"/>
      <c r="M8" s="252"/>
      <c r="N8" s="252"/>
      <c r="O8" s="252"/>
      <c r="P8" s="252"/>
      <c r="Q8" s="252"/>
      <c r="R8" s="244"/>
      <c r="S8" s="244"/>
      <c r="T8" s="244"/>
      <c r="U8" s="244"/>
      <c r="V8" s="244"/>
      <c r="W8" s="244"/>
      <c r="X8" s="244"/>
      <c r="Y8" s="244"/>
      <c r="Z8" s="244"/>
    </row>
    <row r="9" spans="1:26" ht="12.75" x14ac:dyDescent="0.2">
      <c r="A9" s="171" t="s">
        <v>141</v>
      </c>
      <c r="B9" s="253"/>
      <c r="C9" s="250"/>
      <c r="D9" s="250"/>
      <c r="E9" s="250">
        <f t="shared" si="0"/>
        <v>0</v>
      </c>
      <c r="F9" s="250">
        <f t="shared" si="0"/>
        <v>0</v>
      </c>
      <c r="G9" s="250"/>
      <c r="H9" s="251"/>
      <c r="I9" s="244"/>
      <c r="J9" s="431"/>
      <c r="K9" s="258"/>
      <c r="L9" s="252"/>
      <c r="M9" s="252"/>
      <c r="N9" s="252"/>
      <c r="O9" s="252"/>
      <c r="P9" s="252"/>
      <c r="Q9" s="252"/>
      <c r="R9" s="244"/>
      <c r="S9" s="244"/>
      <c r="T9" s="244"/>
      <c r="U9" s="244"/>
      <c r="V9" s="244"/>
      <c r="W9" s="244"/>
      <c r="X9" s="244"/>
      <c r="Y9" s="244"/>
      <c r="Z9" s="244"/>
    </row>
    <row r="10" spans="1:26" ht="12.75" x14ac:dyDescent="0.2">
      <c r="A10" s="171" t="s">
        <v>142</v>
      </c>
      <c r="B10" s="253"/>
      <c r="C10" s="250"/>
      <c r="D10" s="250"/>
      <c r="E10" s="250">
        <f t="shared" si="0"/>
        <v>0</v>
      </c>
      <c r="F10" s="250">
        <f t="shared" si="0"/>
        <v>0</v>
      </c>
      <c r="G10" s="250"/>
      <c r="H10" s="251"/>
      <c r="I10" s="244"/>
      <c r="J10" s="431"/>
      <c r="K10" s="258"/>
      <c r="L10" s="252"/>
      <c r="M10" s="252"/>
      <c r="N10" s="252"/>
      <c r="O10" s="252"/>
      <c r="P10" s="252"/>
      <c r="Q10" s="252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ht="12.75" x14ac:dyDescent="0.2">
      <c r="A11" s="171" t="s">
        <v>143</v>
      </c>
      <c r="B11" s="253"/>
      <c r="C11" s="250"/>
      <c r="D11" s="250"/>
      <c r="E11" s="250">
        <v>2473</v>
      </c>
      <c r="F11" s="250">
        <v>1626</v>
      </c>
      <c r="G11" s="250"/>
      <c r="H11" s="251"/>
      <c r="I11" s="244"/>
      <c r="J11" s="431"/>
      <c r="K11" s="258"/>
      <c r="L11" s="252"/>
      <c r="M11" s="252"/>
      <c r="N11" s="252"/>
      <c r="O11" s="252"/>
      <c r="P11" s="252"/>
      <c r="Q11" s="252"/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ht="15.75" customHeight="1" x14ac:dyDescent="0.2">
      <c r="A12" s="171" t="s">
        <v>144</v>
      </c>
      <c r="B12" s="254"/>
      <c r="C12" s="255"/>
      <c r="D12" s="255"/>
      <c r="E12" s="256">
        <f>+N12*N$15</f>
        <v>0</v>
      </c>
      <c r="F12" s="256">
        <v>24747</v>
      </c>
      <c r="G12" s="256"/>
      <c r="H12" s="257"/>
      <c r="I12" s="244"/>
      <c r="J12" s="431"/>
      <c r="K12" s="258"/>
      <c r="L12" s="258"/>
      <c r="M12" s="258"/>
      <c r="N12" s="252"/>
      <c r="O12" s="252"/>
      <c r="P12" s="252"/>
      <c r="Q12" s="252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ht="15.75" customHeight="1" x14ac:dyDescent="0.2">
      <c r="A13" s="172" t="s">
        <v>135</v>
      </c>
      <c r="B13" s="259">
        <f t="shared" ref="B13:H13" si="1">SUM(B3:B12)</f>
        <v>14256</v>
      </c>
      <c r="C13" s="260">
        <f t="shared" si="1"/>
        <v>295942</v>
      </c>
      <c r="D13" s="260">
        <f t="shared" si="1"/>
        <v>335663</v>
      </c>
      <c r="E13" s="260">
        <f t="shared" si="1"/>
        <v>280479</v>
      </c>
      <c r="F13" s="261">
        <f t="shared" si="1"/>
        <v>352868</v>
      </c>
      <c r="G13" s="262">
        <f t="shared" si="1"/>
        <v>404899</v>
      </c>
      <c r="H13" s="263">
        <f t="shared" si="1"/>
        <v>406047</v>
      </c>
      <c r="I13" s="244"/>
      <c r="J13" s="431"/>
      <c r="K13" s="252"/>
      <c r="L13" s="252"/>
      <c r="M13" s="252"/>
      <c r="N13" s="252"/>
      <c r="O13" s="252"/>
      <c r="P13" s="252"/>
      <c r="Q13" s="252"/>
      <c r="R13" s="244"/>
      <c r="S13" s="244"/>
      <c r="T13" s="244"/>
      <c r="U13" s="244"/>
      <c r="V13" s="244"/>
      <c r="W13" s="244"/>
      <c r="X13" s="244"/>
      <c r="Y13" s="244"/>
      <c r="Z13" s="244"/>
    </row>
    <row r="14" spans="1:26" ht="15.75" customHeight="1" x14ac:dyDescent="0.2">
      <c r="A14" s="244"/>
      <c r="B14" s="244"/>
      <c r="C14" s="244"/>
      <c r="D14" s="244"/>
      <c r="E14" s="244"/>
      <c r="F14" s="244"/>
      <c r="G14" s="244"/>
      <c r="H14" s="244"/>
      <c r="I14" s="244"/>
      <c r="J14" s="432"/>
      <c r="K14" s="432"/>
      <c r="L14" s="432"/>
      <c r="M14" s="432"/>
      <c r="N14" s="432"/>
      <c r="O14" s="432"/>
      <c r="P14" s="432"/>
      <c r="Q14" s="432"/>
      <c r="R14" s="244"/>
      <c r="S14" s="244"/>
      <c r="T14" s="244"/>
      <c r="U14" s="244"/>
      <c r="V14" s="244"/>
      <c r="W14" s="244"/>
      <c r="X14" s="244"/>
      <c r="Y14" s="244"/>
      <c r="Z14" s="244"/>
    </row>
    <row r="15" spans="1:26" ht="15.75" hidden="1" customHeight="1" x14ac:dyDescent="0.2">
      <c r="A15" s="244"/>
      <c r="B15" s="244"/>
      <c r="C15" s="244"/>
      <c r="D15" s="244"/>
      <c r="E15" s="244"/>
      <c r="F15" s="244"/>
      <c r="G15" s="244"/>
      <c r="H15" s="244"/>
      <c r="I15" s="244"/>
      <c r="J15" s="427" t="s">
        <v>211</v>
      </c>
      <c r="K15" s="428">
        <v>1.2733000000000001</v>
      </c>
      <c r="L15" s="428">
        <v>1.2361</v>
      </c>
      <c r="M15" s="428">
        <v>1.2143999999999999</v>
      </c>
      <c r="N15" s="428">
        <v>1.1596</v>
      </c>
      <c r="O15" s="428">
        <v>1.1086</v>
      </c>
      <c r="P15" s="429">
        <v>1.0619000000000001</v>
      </c>
      <c r="Q15" s="429">
        <v>1.026</v>
      </c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ht="15.75" customHeight="1" x14ac:dyDescent="0.2">
      <c r="A16" s="244"/>
      <c r="B16" s="244"/>
      <c r="C16" s="244"/>
      <c r="D16" s="244"/>
      <c r="E16" s="244"/>
      <c r="F16" s="244"/>
      <c r="G16" s="244"/>
      <c r="H16" s="244"/>
      <c r="I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ht="15.75" customHeight="1" x14ac:dyDescent="0.2">
      <c r="A17" s="525"/>
      <c r="B17" s="527"/>
      <c r="C17" s="527"/>
      <c r="D17" s="527"/>
      <c r="E17" s="527"/>
      <c r="F17" s="527"/>
      <c r="G17" s="527"/>
      <c r="H17" s="527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15.75" customHeight="1" x14ac:dyDescent="0.2">
      <c r="A18" s="526"/>
      <c r="B18" s="430"/>
      <c r="C18" s="430"/>
      <c r="D18" s="430"/>
      <c r="E18" s="430"/>
      <c r="F18" s="430"/>
      <c r="G18" s="430"/>
      <c r="H18" s="430"/>
      <c r="I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ht="15.75" customHeight="1" x14ac:dyDescent="0.2">
      <c r="A19" s="431"/>
      <c r="B19" s="267"/>
      <c r="C19" s="267"/>
      <c r="D19" s="267"/>
      <c r="E19" s="267"/>
      <c r="F19" s="267"/>
      <c r="G19" s="268"/>
      <c r="H19" s="268"/>
      <c r="I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1:26" ht="15.75" customHeight="1" x14ac:dyDescent="0.2">
      <c r="A20" s="431"/>
      <c r="B20" s="267"/>
      <c r="C20" s="267"/>
      <c r="D20" s="267"/>
      <c r="E20" s="267"/>
      <c r="F20" s="267"/>
      <c r="G20" s="268"/>
      <c r="H20" s="268"/>
      <c r="I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ht="15.75" customHeight="1" x14ac:dyDescent="0.2">
      <c r="A21" s="431"/>
      <c r="B21" s="267"/>
      <c r="C21" s="267"/>
      <c r="D21" s="267"/>
      <c r="E21" s="267"/>
      <c r="F21" s="267"/>
      <c r="G21" s="268"/>
      <c r="H21" s="268"/>
      <c r="I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1:26" ht="15.75" customHeight="1" x14ac:dyDescent="0.2">
      <c r="A22" s="431"/>
      <c r="B22" s="267"/>
      <c r="C22" s="267"/>
      <c r="D22" s="267"/>
      <c r="E22" s="267"/>
      <c r="F22" s="267"/>
      <c r="G22" s="268"/>
      <c r="H22" s="268"/>
      <c r="I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6" ht="15.75" customHeight="1" x14ac:dyDescent="0.2">
      <c r="A23" s="431"/>
      <c r="B23" s="267"/>
      <c r="C23" s="267"/>
      <c r="D23" s="267"/>
      <c r="E23" s="267"/>
      <c r="F23" s="267"/>
      <c r="G23" s="268"/>
      <c r="H23" s="268"/>
      <c r="I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ht="15.75" customHeight="1" x14ac:dyDescent="0.2">
      <c r="A24" s="431"/>
      <c r="B24" s="258"/>
      <c r="C24" s="252"/>
      <c r="D24" s="252"/>
      <c r="E24" s="268"/>
      <c r="F24" s="268"/>
      <c r="G24" s="252"/>
      <c r="H24" s="252"/>
      <c r="I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spans="1:26" ht="15.75" customHeight="1" x14ac:dyDescent="0.2">
      <c r="A25" s="431"/>
      <c r="B25" s="258"/>
      <c r="C25" s="252"/>
      <c r="D25" s="252"/>
      <c r="E25" s="268"/>
      <c r="F25" s="268"/>
      <c r="G25" s="252"/>
      <c r="H25" s="252"/>
      <c r="I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spans="1:26" ht="15.75" customHeight="1" x14ac:dyDescent="0.2">
      <c r="A26" s="431"/>
      <c r="B26" s="258"/>
      <c r="C26" s="252"/>
      <c r="D26" s="252"/>
      <c r="E26" s="268"/>
      <c r="F26" s="268"/>
      <c r="G26" s="252"/>
      <c r="H26" s="252"/>
      <c r="I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spans="1:26" ht="15.75" customHeight="1" x14ac:dyDescent="0.2">
      <c r="A27" s="431"/>
      <c r="B27" s="258"/>
      <c r="C27" s="252"/>
      <c r="D27" s="252"/>
      <c r="E27" s="268"/>
      <c r="F27" s="268"/>
      <c r="G27" s="252"/>
      <c r="H27" s="252"/>
      <c r="I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1:26" ht="15.75" customHeight="1" x14ac:dyDescent="0.2">
      <c r="A28" s="431"/>
      <c r="B28" s="258"/>
      <c r="C28" s="258"/>
      <c r="D28" s="258"/>
      <c r="E28" s="267"/>
      <c r="F28" s="267"/>
      <c r="G28" s="252"/>
      <c r="H28" s="252"/>
      <c r="I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spans="1:26" ht="15.75" customHeight="1" x14ac:dyDescent="0.2">
      <c r="A29" s="431"/>
      <c r="B29" s="267"/>
      <c r="C29" s="433"/>
      <c r="D29" s="433"/>
      <c r="E29" s="433"/>
      <c r="F29" s="433"/>
      <c r="G29" s="433"/>
      <c r="H29" s="433"/>
      <c r="I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26" ht="15.75" customHeight="1" x14ac:dyDescent="0.2">
      <c r="A30" s="432"/>
      <c r="B30" s="432"/>
      <c r="C30" s="432"/>
      <c r="D30" s="432"/>
      <c r="E30" s="432"/>
      <c r="F30" s="432"/>
      <c r="G30" s="432"/>
      <c r="H30" s="432"/>
      <c r="I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ht="15.75" customHeight="1" x14ac:dyDescent="0.2">
      <c r="A31" s="432"/>
      <c r="B31" s="432"/>
      <c r="C31" s="432"/>
      <c r="D31" s="432"/>
      <c r="E31" s="432"/>
      <c r="F31" s="432"/>
      <c r="G31" s="432"/>
      <c r="H31" s="432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spans="1:26" ht="15.75" customHeight="1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spans="1:26" ht="15.75" customHeight="1" x14ac:dyDescent="0.2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spans="1:26" ht="15.75" customHeight="1" x14ac:dyDescent="0.2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</row>
    <row r="35" spans="1:26" ht="15.75" customHeight="1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spans="1:26" ht="15.75" customHeight="1" x14ac:dyDescent="0.2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ht="15.75" customHeight="1" x14ac:dyDescent="0.2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1:26" ht="15.75" customHeight="1" x14ac:dyDescent="0.2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1:26" ht="15.75" customHeight="1" x14ac:dyDescent="0.2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ht="15.75" customHeight="1" x14ac:dyDescent="0.2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ht="15.75" customHeight="1" x14ac:dyDescent="0.2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ht="15.75" customHeight="1" x14ac:dyDescent="0.2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ht="15.75" customHeight="1" x14ac:dyDescent="0.2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1:26" ht="15.75" customHeight="1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6" ht="15.75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1:26" ht="15.75" customHeight="1" x14ac:dyDescent="0.2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</row>
    <row r="47" spans="1:26" ht="15.75" customHeight="1" x14ac:dyDescent="0.2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1:26" ht="15.75" customHeight="1" x14ac:dyDescent="0.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ht="15.75" customHeight="1" x14ac:dyDescent="0.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1:26" ht="15.75" customHeight="1" x14ac:dyDescent="0.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1:26" ht="15.75" customHeight="1" x14ac:dyDescent="0.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1:26" ht="15.75" customHeight="1" x14ac:dyDescent="0.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1:26" ht="15.75" customHeight="1" x14ac:dyDescent="0.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</row>
    <row r="54" spans="1:26" ht="15.75" customHeight="1" x14ac:dyDescent="0.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1:26" ht="15.75" customHeight="1" x14ac:dyDescent="0.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</row>
    <row r="56" spans="1:26" ht="15.75" customHeight="1" x14ac:dyDescent="0.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1:26" ht="15.75" customHeight="1" x14ac:dyDescent="0.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15.75" customHeight="1" x14ac:dyDescent="0.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15.75" customHeight="1" x14ac:dyDescent="0.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15.75" customHeight="1" x14ac:dyDescent="0.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</row>
    <row r="61" spans="1:26" ht="15.75" customHeight="1" x14ac:dyDescent="0.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</row>
    <row r="62" spans="1:26" ht="15.75" customHeight="1" x14ac:dyDescent="0.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</row>
    <row r="63" spans="1:26" ht="15.75" customHeight="1" x14ac:dyDescent="0.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</row>
    <row r="64" spans="1:26" ht="15.75" customHeight="1" x14ac:dyDescent="0.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15.75" customHeight="1" x14ac:dyDescent="0.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</row>
    <row r="66" spans="1:26" ht="15.75" customHeight="1" x14ac:dyDescent="0.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</row>
    <row r="67" spans="1:26" ht="15.75" customHeight="1" x14ac:dyDescent="0.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</row>
    <row r="68" spans="1:26" ht="15.75" customHeight="1" x14ac:dyDescent="0.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</row>
    <row r="69" spans="1:26" ht="15.75" customHeight="1" x14ac:dyDescent="0.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1:26" ht="15.75" customHeight="1" x14ac:dyDescent="0.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1:26" ht="15.75" customHeight="1" x14ac:dyDescent="0.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1:26" ht="15.75" customHeight="1" x14ac:dyDescent="0.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1:26" ht="15.75" customHeight="1" x14ac:dyDescent="0.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1:26" ht="15.75" customHeight="1" x14ac:dyDescent="0.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1:26" ht="15.75" customHeight="1" x14ac:dyDescent="0.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1:26" ht="15.75" customHeight="1" x14ac:dyDescent="0.2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1:26" ht="15.75" customHeight="1" x14ac:dyDescent="0.2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78" spans="1:26" ht="15.75" customHeight="1" x14ac:dyDescent="0.2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</row>
    <row r="79" spans="1:26" ht="15.75" customHeight="1" x14ac:dyDescent="0.2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</row>
    <row r="80" spans="1:26" ht="15.75" customHeight="1" x14ac:dyDescent="0.2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</row>
    <row r="81" spans="1:26" ht="15.75" customHeight="1" x14ac:dyDescent="0.2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</row>
    <row r="82" spans="1:26" ht="15.75" customHeight="1" x14ac:dyDescent="0.2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</row>
    <row r="83" spans="1:26" ht="15.75" customHeight="1" x14ac:dyDescent="0.2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</row>
    <row r="84" spans="1:26" ht="15.75" customHeight="1" x14ac:dyDescent="0.2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</row>
    <row r="85" spans="1:26" ht="15.75" customHeight="1" x14ac:dyDescent="0.2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</row>
    <row r="86" spans="1:26" ht="15.75" customHeight="1" x14ac:dyDescent="0.2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</row>
    <row r="87" spans="1:26" ht="15.75" customHeight="1" x14ac:dyDescent="0.2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</row>
    <row r="88" spans="1:26" ht="15.75" customHeight="1" x14ac:dyDescent="0.2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</row>
    <row r="89" spans="1:26" ht="15.75" customHeight="1" x14ac:dyDescent="0.2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</row>
    <row r="90" spans="1:26" ht="15.75" customHeight="1" x14ac:dyDescent="0.2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</row>
    <row r="91" spans="1:26" ht="15.75" customHeight="1" x14ac:dyDescent="0.2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</row>
    <row r="92" spans="1:26" ht="15.75" customHeight="1" x14ac:dyDescent="0.2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</row>
    <row r="93" spans="1:26" ht="15.75" customHeight="1" x14ac:dyDescent="0.2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</row>
    <row r="94" spans="1:26" ht="15.75" customHeight="1" x14ac:dyDescent="0.2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</row>
    <row r="95" spans="1:26" ht="15.75" customHeight="1" x14ac:dyDescent="0.2">
      <c r="A95" s="244"/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</row>
    <row r="96" spans="1:26" ht="15.75" customHeight="1" x14ac:dyDescent="0.2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</row>
    <row r="97" spans="1:26" ht="15.75" customHeight="1" x14ac:dyDescent="0.2">
      <c r="A97" s="244"/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</row>
    <row r="98" spans="1:26" ht="15.75" customHeight="1" x14ac:dyDescent="0.2">
      <c r="A98" s="244"/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</row>
    <row r="99" spans="1:26" ht="15.75" customHeight="1" x14ac:dyDescent="0.2">
      <c r="A99" s="244"/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</row>
    <row r="100" spans="1:26" ht="15.75" customHeight="1" x14ac:dyDescent="0.2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</row>
    <row r="101" spans="1:26" ht="15.75" customHeight="1" x14ac:dyDescent="0.2">
      <c r="A101" s="244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</row>
    <row r="102" spans="1:26" ht="15.75" customHeight="1" x14ac:dyDescent="0.2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</row>
    <row r="103" spans="1:26" ht="15.75" customHeight="1" x14ac:dyDescent="0.2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</row>
    <row r="104" spans="1:26" ht="15.75" customHeight="1" x14ac:dyDescent="0.2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</row>
    <row r="105" spans="1:26" ht="15.75" customHeight="1" x14ac:dyDescent="0.2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</row>
    <row r="106" spans="1:26" ht="15.75" customHeight="1" x14ac:dyDescent="0.2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15.75" customHeight="1" x14ac:dyDescent="0.2">
      <c r="A107" s="244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15.75" customHeight="1" x14ac:dyDescent="0.2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</row>
    <row r="109" spans="1:26" ht="15.75" customHeight="1" x14ac:dyDescent="0.2">
      <c r="A109" s="244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</row>
    <row r="110" spans="1:26" ht="15.75" customHeight="1" x14ac:dyDescent="0.2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</row>
    <row r="111" spans="1:26" ht="15.75" customHeight="1" x14ac:dyDescent="0.2">
      <c r="A111" s="244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</row>
    <row r="112" spans="1:26" ht="15.75" customHeight="1" x14ac:dyDescent="0.2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</row>
    <row r="113" spans="1:26" ht="15.75" customHeight="1" x14ac:dyDescent="0.2">
      <c r="A113" s="244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</row>
    <row r="114" spans="1:26" ht="15.75" customHeight="1" x14ac:dyDescent="0.2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</row>
    <row r="115" spans="1:26" ht="15.75" customHeight="1" x14ac:dyDescent="0.2">
      <c r="A115" s="244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</row>
    <row r="116" spans="1:26" ht="15.75" customHeight="1" x14ac:dyDescent="0.2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</row>
    <row r="117" spans="1:26" ht="15.75" customHeight="1" x14ac:dyDescent="0.2">
      <c r="A117" s="244"/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</row>
    <row r="118" spans="1:26" ht="15.75" customHeight="1" x14ac:dyDescent="0.2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</row>
    <row r="119" spans="1:26" ht="15.75" customHeight="1" x14ac:dyDescent="0.2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</row>
    <row r="120" spans="1:26" ht="15.75" customHeight="1" x14ac:dyDescent="0.2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</row>
    <row r="121" spans="1:26" ht="15.75" customHeight="1" x14ac:dyDescent="0.2">
      <c r="A121" s="244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</row>
    <row r="122" spans="1:26" ht="15.75" customHeight="1" x14ac:dyDescent="0.2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</row>
    <row r="123" spans="1:26" ht="15.75" customHeight="1" x14ac:dyDescent="0.2">
      <c r="A123" s="244"/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</row>
    <row r="124" spans="1:26" ht="15.75" customHeight="1" x14ac:dyDescent="0.2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</row>
    <row r="125" spans="1:26" ht="15.75" customHeight="1" x14ac:dyDescent="0.2">
      <c r="A125" s="244"/>
      <c r="B125" s="244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</row>
    <row r="126" spans="1:26" ht="15.75" customHeight="1" x14ac:dyDescent="0.2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</row>
    <row r="127" spans="1:26" ht="15.75" customHeight="1" x14ac:dyDescent="0.2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</row>
    <row r="128" spans="1:26" ht="15.75" customHeight="1" x14ac:dyDescent="0.2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</row>
    <row r="129" spans="1:26" ht="15.75" customHeight="1" x14ac:dyDescent="0.2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</row>
    <row r="130" spans="1:26" ht="15.75" customHeight="1" x14ac:dyDescent="0.2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</row>
    <row r="131" spans="1:26" ht="15.75" customHeight="1" x14ac:dyDescent="0.2">
      <c r="A131" s="244"/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</row>
    <row r="132" spans="1:26" ht="15.75" customHeight="1" x14ac:dyDescent="0.2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</row>
    <row r="133" spans="1:26" ht="15.75" customHeight="1" x14ac:dyDescent="0.2">
      <c r="A133" s="244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</row>
    <row r="134" spans="1:26" ht="15.75" customHeight="1" x14ac:dyDescent="0.2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</row>
    <row r="135" spans="1:26" ht="15.75" customHeight="1" x14ac:dyDescent="0.2">
      <c r="A135" s="244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</row>
    <row r="136" spans="1:26" ht="15.75" customHeight="1" x14ac:dyDescent="0.2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</row>
    <row r="137" spans="1:26" ht="15.75" customHeight="1" x14ac:dyDescent="0.2">
      <c r="A137" s="244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</row>
    <row r="138" spans="1:26" ht="15.75" customHeight="1" x14ac:dyDescent="0.2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</row>
    <row r="139" spans="1:26" ht="15.75" customHeight="1" x14ac:dyDescent="0.2">
      <c r="A139" s="244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</row>
    <row r="140" spans="1:26" ht="15.75" customHeight="1" x14ac:dyDescent="0.2">
      <c r="A140" s="244"/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</row>
    <row r="141" spans="1:26" ht="15.75" customHeight="1" x14ac:dyDescent="0.2">
      <c r="A141" s="244"/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</row>
    <row r="142" spans="1:26" ht="15.75" customHeight="1" x14ac:dyDescent="0.2">
      <c r="A142" s="244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</row>
    <row r="143" spans="1:26" ht="15.75" customHeight="1" x14ac:dyDescent="0.2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</row>
    <row r="144" spans="1:26" ht="15.75" customHeight="1" x14ac:dyDescent="0.2">
      <c r="A144" s="244"/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</row>
    <row r="145" spans="1:26" ht="15.75" customHeight="1" x14ac:dyDescent="0.2">
      <c r="A145" s="244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</row>
    <row r="146" spans="1:26" ht="15.75" customHeight="1" x14ac:dyDescent="0.2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</row>
    <row r="147" spans="1:26" ht="15.75" customHeight="1" x14ac:dyDescent="0.2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</row>
    <row r="148" spans="1:26" ht="15.75" customHeight="1" x14ac:dyDescent="0.2">
      <c r="A148" s="244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</row>
    <row r="149" spans="1:26" ht="15.75" customHeight="1" x14ac:dyDescent="0.2">
      <c r="A149" s="244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</row>
    <row r="150" spans="1:26" ht="15.75" customHeight="1" x14ac:dyDescent="0.2">
      <c r="A150" s="244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</row>
    <row r="151" spans="1:26" ht="15.75" customHeight="1" x14ac:dyDescent="0.2">
      <c r="A151" s="244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</row>
    <row r="152" spans="1:26" ht="15.75" customHeight="1" x14ac:dyDescent="0.2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</row>
    <row r="153" spans="1:26" ht="15.75" customHeight="1" x14ac:dyDescent="0.2">
      <c r="A153" s="244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</row>
    <row r="154" spans="1:26" ht="15.75" customHeight="1" x14ac:dyDescent="0.2">
      <c r="A154" s="244"/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</row>
    <row r="155" spans="1:26" ht="15.75" customHeight="1" x14ac:dyDescent="0.2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</row>
    <row r="156" spans="1:26" ht="15.75" customHeight="1" x14ac:dyDescent="0.2">
      <c r="A156" s="244"/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</row>
    <row r="157" spans="1:26" ht="15.75" customHeight="1" x14ac:dyDescent="0.2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</row>
    <row r="158" spans="1:26" ht="15.75" customHeight="1" x14ac:dyDescent="0.2">
      <c r="A158" s="244"/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</row>
    <row r="159" spans="1:26" ht="15.75" customHeight="1" x14ac:dyDescent="0.2">
      <c r="A159" s="244"/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</row>
    <row r="160" spans="1:26" ht="15.75" customHeight="1" x14ac:dyDescent="0.2">
      <c r="A160" s="244"/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</row>
    <row r="161" spans="1:26" ht="15.75" customHeight="1" x14ac:dyDescent="0.2">
      <c r="A161" s="244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</row>
    <row r="162" spans="1:26" ht="15.75" customHeight="1" x14ac:dyDescent="0.2">
      <c r="A162" s="244"/>
      <c r="B162" s="244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</row>
    <row r="163" spans="1:26" ht="15.75" customHeight="1" x14ac:dyDescent="0.2">
      <c r="A163" s="244"/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</row>
    <row r="164" spans="1:26" ht="15.75" customHeight="1" x14ac:dyDescent="0.2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</row>
    <row r="165" spans="1:26" ht="15.75" customHeight="1" x14ac:dyDescent="0.2">
      <c r="A165" s="244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</row>
    <row r="166" spans="1:26" ht="15.75" customHeight="1" x14ac:dyDescent="0.2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</row>
    <row r="167" spans="1:26" ht="15.75" customHeight="1" x14ac:dyDescent="0.2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</row>
    <row r="168" spans="1:26" ht="15.75" customHeight="1" x14ac:dyDescent="0.2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</row>
    <row r="169" spans="1:26" ht="15.75" customHeight="1" x14ac:dyDescent="0.2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</row>
    <row r="170" spans="1:26" ht="15.75" customHeight="1" x14ac:dyDescent="0.2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</row>
    <row r="171" spans="1:26" ht="15.75" customHeight="1" x14ac:dyDescent="0.2">
      <c r="A171" s="244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</row>
    <row r="172" spans="1:26" ht="15.75" customHeight="1" x14ac:dyDescent="0.2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</row>
    <row r="173" spans="1:26" ht="15.75" customHeight="1" x14ac:dyDescent="0.2">
      <c r="A173" s="244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</row>
    <row r="174" spans="1:26" ht="15.75" customHeight="1" x14ac:dyDescent="0.2">
      <c r="A174" s="244"/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</row>
    <row r="175" spans="1:26" ht="15.75" customHeight="1" x14ac:dyDescent="0.2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</row>
    <row r="176" spans="1:26" ht="15.75" customHeight="1" x14ac:dyDescent="0.2">
      <c r="A176" s="244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</row>
    <row r="177" spans="1:26" ht="15.75" customHeight="1" x14ac:dyDescent="0.2">
      <c r="A177" s="244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</row>
    <row r="178" spans="1:26" ht="15.75" customHeight="1" x14ac:dyDescent="0.2">
      <c r="A178" s="244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</row>
    <row r="179" spans="1:26" ht="15.75" customHeight="1" x14ac:dyDescent="0.2">
      <c r="A179" s="244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</row>
    <row r="180" spans="1:26" ht="15.75" customHeight="1" x14ac:dyDescent="0.2">
      <c r="A180" s="244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</row>
    <row r="181" spans="1:26" ht="15.75" customHeight="1" x14ac:dyDescent="0.2">
      <c r="A181" s="244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</row>
    <row r="182" spans="1:26" ht="15.75" customHeight="1" x14ac:dyDescent="0.2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</row>
    <row r="183" spans="1:26" ht="15.75" customHeight="1" x14ac:dyDescent="0.2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</row>
    <row r="184" spans="1:26" ht="15.75" customHeight="1" x14ac:dyDescent="0.2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</row>
    <row r="185" spans="1:26" ht="15.75" customHeight="1" x14ac:dyDescent="0.2">
      <c r="A185" s="244"/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</row>
    <row r="186" spans="1:26" ht="15.75" customHeight="1" x14ac:dyDescent="0.2">
      <c r="A186" s="244"/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</row>
    <row r="187" spans="1:26" ht="15.75" customHeight="1" x14ac:dyDescent="0.2">
      <c r="A187" s="244"/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</row>
    <row r="188" spans="1:26" ht="15.75" customHeight="1" x14ac:dyDescent="0.2">
      <c r="A188" s="244"/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</row>
    <row r="189" spans="1:26" ht="15.75" customHeight="1" x14ac:dyDescent="0.2">
      <c r="A189" s="244"/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</row>
    <row r="190" spans="1:26" ht="15.75" customHeight="1" x14ac:dyDescent="0.2">
      <c r="A190" s="244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</row>
    <row r="191" spans="1:26" ht="15.75" customHeight="1" x14ac:dyDescent="0.2">
      <c r="A191" s="244"/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</row>
    <row r="192" spans="1:26" ht="15.75" customHeight="1" x14ac:dyDescent="0.2">
      <c r="A192" s="244"/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</row>
    <row r="193" spans="1:26" ht="15.75" customHeight="1" x14ac:dyDescent="0.2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</row>
    <row r="194" spans="1:26" ht="15.75" customHeight="1" x14ac:dyDescent="0.2">
      <c r="A194" s="244"/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</row>
    <row r="195" spans="1:26" ht="15.75" customHeight="1" x14ac:dyDescent="0.2">
      <c r="A195" s="244"/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</row>
    <row r="196" spans="1:26" ht="15.75" customHeight="1" x14ac:dyDescent="0.2">
      <c r="A196" s="244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ht="15.75" customHeight="1" x14ac:dyDescent="0.2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ht="15.75" customHeight="1" x14ac:dyDescent="0.2">
      <c r="A198" s="244"/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ht="15.75" customHeight="1" x14ac:dyDescent="0.2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ht="15.75" customHeight="1" x14ac:dyDescent="0.2">
      <c r="A200" s="244"/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ht="15.75" customHeight="1" x14ac:dyDescent="0.2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ht="15.75" customHeight="1" x14ac:dyDescent="0.2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ht="15.75" customHeight="1" x14ac:dyDescent="0.2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ht="15.75" customHeight="1" x14ac:dyDescent="0.2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ht="15.75" customHeight="1" x14ac:dyDescent="0.2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ht="15.75" customHeight="1" x14ac:dyDescent="0.2">
      <c r="A206" s="244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ht="15.75" customHeight="1" x14ac:dyDescent="0.2">
      <c r="A207" s="244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ht="15.75" customHeight="1" x14ac:dyDescent="0.2">
      <c r="A208" s="244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</row>
    <row r="209" spans="1:26" ht="15.75" customHeight="1" x14ac:dyDescent="0.2">
      <c r="A209" s="244"/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</row>
    <row r="210" spans="1:26" ht="15.75" customHeight="1" x14ac:dyDescent="0.2">
      <c r="A210" s="244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</row>
    <row r="211" spans="1:26" ht="15.75" customHeight="1" x14ac:dyDescent="0.2">
      <c r="A211" s="244"/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</row>
    <row r="212" spans="1:26" ht="15.75" customHeight="1" x14ac:dyDescent="0.2">
      <c r="A212" s="244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</row>
    <row r="213" spans="1:26" ht="15.75" customHeight="1" x14ac:dyDescent="0.2">
      <c r="A213" s="244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</row>
    <row r="214" spans="1:26" ht="15.75" customHeight="1" x14ac:dyDescent="0.2">
      <c r="A214" s="244"/>
      <c r="B214" s="244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</row>
    <row r="215" spans="1:26" ht="15.75" customHeight="1" x14ac:dyDescent="0.2">
      <c r="A215" s="244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</row>
    <row r="216" spans="1:26" ht="15.75" customHeight="1" x14ac:dyDescent="0.2">
      <c r="A216" s="244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</row>
    <row r="217" spans="1:26" ht="15.75" customHeight="1" x14ac:dyDescent="0.2">
      <c r="A217" s="244"/>
      <c r="B217" s="244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</row>
    <row r="218" spans="1:26" ht="15.75" customHeight="1" x14ac:dyDescent="0.2">
      <c r="A218" s="244"/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</row>
    <row r="219" spans="1:26" ht="15.75" customHeight="1" x14ac:dyDescent="0.2">
      <c r="A219" s="244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</row>
    <row r="220" spans="1:26" ht="15.75" customHeight="1" x14ac:dyDescent="0.2">
      <c r="A220" s="244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</row>
    <row r="221" spans="1:26" ht="15.75" customHeight="1" x14ac:dyDescent="0.2">
      <c r="A221" s="244"/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</row>
    <row r="222" spans="1:26" ht="15.75" customHeight="1" x14ac:dyDescent="0.2">
      <c r="A222" s="244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</row>
    <row r="223" spans="1:26" ht="15.75" customHeight="1" x14ac:dyDescent="0.2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</row>
    <row r="224" spans="1:26" ht="15.75" customHeight="1" x14ac:dyDescent="0.2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</row>
    <row r="225" spans="1:26" ht="15.75" customHeight="1" x14ac:dyDescent="0.2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</row>
    <row r="226" spans="1:26" ht="15.75" customHeight="1" x14ac:dyDescent="0.2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</row>
    <row r="227" spans="1:26" ht="15.75" customHeight="1" x14ac:dyDescent="0.2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</row>
    <row r="228" spans="1:26" ht="15.75" customHeight="1" x14ac:dyDescent="0.2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</row>
    <row r="229" spans="1:26" ht="15.75" customHeight="1" x14ac:dyDescent="0.2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</row>
    <row r="230" spans="1:26" ht="15.75" customHeight="1" x14ac:dyDescent="0.2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</row>
    <row r="231" spans="1:26" ht="15.75" customHeight="1" x14ac:dyDescent="0.2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</row>
    <row r="232" spans="1:26" ht="15.75" customHeight="1" x14ac:dyDescent="0.2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</row>
    <row r="233" spans="1:26" ht="15.75" customHeight="1" x14ac:dyDescent="0.2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</row>
    <row r="234" spans="1:26" ht="15.75" customHeight="1" x14ac:dyDescent="0.2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</row>
    <row r="235" spans="1:26" ht="15.75" customHeight="1" x14ac:dyDescent="0.2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</row>
    <row r="236" spans="1:26" ht="15.75" customHeight="1" x14ac:dyDescent="0.2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</row>
    <row r="237" spans="1:26" ht="15.75" customHeight="1" x14ac:dyDescent="0.2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15.75" customHeight="1" x14ac:dyDescent="0.2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</row>
    <row r="239" spans="1:26" ht="15.75" customHeight="1" x14ac:dyDescent="0.2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</row>
    <row r="240" spans="1:26" ht="15.75" customHeight="1" x14ac:dyDescent="0.2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</row>
    <row r="241" spans="1:26" ht="15.75" customHeight="1" x14ac:dyDescent="0.2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</row>
    <row r="242" spans="1:26" ht="15.75" customHeight="1" x14ac:dyDescent="0.2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</row>
    <row r="243" spans="1:26" ht="15.75" customHeight="1" x14ac:dyDescent="0.2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</row>
    <row r="244" spans="1:26" ht="15.7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</row>
    <row r="245" spans="1:26" ht="15.75" customHeight="1" x14ac:dyDescent="0.2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</row>
    <row r="246" spans="1:26" ht="15.75" customHeight="1" x14ac:dyDescent="0.2">
      <c r="A246" s="244"/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</row>
    <row r="247" spans="1:26" ht="15.75" customHeight="1" x14ac:dyDescent="0.2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</row>
    <row r="248" spans="1:26" ht="15.75" customHeight="1" x14ac:dyDescent="0.2">
      <c r="A248" s="244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15.75" customHeight="1" x14ac:dyDescent="0.2">
      <c r="A249" s="244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</row>
    <row r="250" spans="1:26" ht="15.75" customHeight="1" x14ac:dyDescent="0.2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</row>
    <row r="251" spans="1:26" ht="15.7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</row>
    <row r="252" spans="1:26" ht="15.75" customHeight="1" x14ac:dyDescent="0.2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</row>
    <row r="253" spans="1:26" ht="15.75" customHeight="1" x14ac:dyDescent="0.2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</row>
    <row r="254" spans="1:26" ht="15.75" customHeight="1" x14ac:dyDescent="0.2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</row>
    <row r="255" spans="1:26" ht="15.75" customHeight="1" x14ac:dyDescent="0.2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</row>
    <row r="256" spans="1:26" ht="15.75" customHeight="1" x14ac:dyDescent="0.2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</row>
    <row r="257" spans="1:26" ht="15.75" customHeight="1" x14ac:dyDescent="0.2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</row>
    <row r="258" spans="1:26" ht="15.75" customHeight="1" x14ac:dyDescent="0.2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</row>
    <row r="259" spans="1:26" ht="15.75" customHeight="1" x14ac:dyDescent="0.2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</row>
    <row r="260" spans="1:26" ht="15.75" customHeight="1" x14ac:dyDescent="0.2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</row>
    <row r="261" spans="1:26" ht="15.75" customHeight="1" x14ac:dyDescent="0.2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</row>
    <row r="262" spans="1:26" ht="15.75" customHeight="1" x14ac:dyDescent="0.2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</row>
    <row r="263" spans="1:26" ht="15.75" customHeight="1" x14ac:dyDescent="0.2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</row>
    <row r="264" spans="1:26" ht="15.75" customHeight="1" x14ac:dyDescent="0.2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</row>
    <row r="265" spans="1:26" ht="15.75" customHeight="1" x14ac:dyDescent="0.2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</row>
    <row r="266" spans="1:26" ht="15.75" customHeight="1" x14ac:dyDescent="0.2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</row>
    <row r="267" spans="1:26" ht="15.75" customHeight="1" x14ac:dyDescent="0.2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</row>
    <row r="268" spans="1:26" ht="15.75" customHeight="1" x14ac:dyDescent="0.2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</row>
    <row r="269" spans="1:26" ht="15.75" customHeight="1" x14ac:dyDescent="0.2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</row>
    <row r="270" spans="1:26" ht="15.75" customHeight="1" x14ac:dyDescent="0.2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</row>
    <row r="271" spans="1:26" ht="15.75" customHeight="1" x14ac:dyDescent="0.2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</row>
    <row r="272" spans="1:26" ht="15.75" customHeight="1" x14ac:dyDescent="0.2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</row>
    <row r="273" spans="1:26" ht="15.75" customHeight="1" x14ac:dyDescent="0.2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</row>
    <row r="274" spans="1:26" ht="15.75" customHeight="1" x14ac:dyDescent="0.2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</row>
    <row r="275" spans="1:26" ht="15.75" customHeight="1" x14ac:dyDescent="0.2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</row>
    <row r="276" spans="1:26" ht="15.75" customHeight="1" x14ac:dyDescent="0.2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</row>
    <row r="277" spans="1:26" ht="15.75" customHeight="1" x14ac:dyDescent="0.2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</row>
    <row r="278" spans="1:26" ht="15.75" customHeight="1" x14ac:dyDescent="0.2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</row>
    <row r="279" spans="1:26" ht="15.75" customHeight="1" x14ac:dyDescent="0.2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</row>
    <row r="280" spans="1:26" ht="15.75" customHeight="1" x14ac:dyDescent="0.2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</row>
    <row r="281" spans="1:26" ht="15.75" customHeight="1" x14ac:dyDescent="0.2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</row>
    <row r="282" spans="1:26" ht="15.75" customHeight="1" x14ac:dyDescent="0.2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</row>
    <row r="283" spans="1:26" ht="15.75" customHeight="1" x14ac:dyDescent="0.2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</row>
    <row r="284" spans="1:26" ht="15.75" customHeight="1" x14ac:dyDescent="0.2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</row>
    <row r="285" spans="1:26" ht="15.75" customHeight="1" x14ac:dyDescent="0.2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</row>
    <row r="286" spans="1:26" ht="15.75" customHeight="1" x14ac:dyDescent="0.2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</row>
    <row r="287" spans="1:26" ht="15.75" customHeight="1" x14ac:dyDescent="0.2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</row>
    <row r="288" spans="1:26" ht="15.75" customHeight="1" x14ac:dyDescent="0.2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</row>
    <row r="289" spans="1:26" ht="15.75" customHeight="1" x14ac:dyDescent="0.2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</row>
    <row r="290" spans="1:26" ht="15.75" customHeight="1" x14ac:dyDescent="0.2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</row>
    <row r="291" spans="1:26" ht="15.75" customHeight="1" x14ac:dyDescent="0.2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</row>
    <row r="292" spans="1:26" ht="15.75" customHeight="1" x14ac:dyDescent="0.2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</row>
    <row r="293" spans="1:26" ht="15.75" customHeight="1" x14ac:dyDescent="0.2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</row>
    <row r="294" spans="1:26" ht="15.75" customHeight="1" x14ac:dyDescent="0.2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</row>
    <row r="295" spans="1:26" ht="15.75" customHeight="1" x14ac:dyDescent="0.2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</row>
    <row r="296" spans="1:26" ht="15.75" customHeight="1" x14ac:dyDescent="0.2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</row>
    <row r="297" spans="1:26" ht="15.75" customHeight="1" x14ac:dyDescent="0.2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</row>
    <row r="298" spans="1:26" ht="15.75" customHeight="1" x14ac:dyDescent="0.2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</row>
    <row r="299" spans="1:26" ht="15.75" customHeight="1" x14ac:dyDescent="0.2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</row>
    <row r="300" spans="1:26" ht="15.75" customHeight="1" x14ac:dyDescent="0.2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</row>
    <row r="301" spans="1:26" ht="15.75" customHeight="1" x14ac:dyDescent="0.2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</row>
    <row r="302" spans="1:26" ht="15.75" customHeight="1" x14ac:dyDescent="0.2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</row>
    <row r="303" spans="1:26" ht="15.75" customHeight="1" x14ac:dyDescent="0.2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</row>
    <row r="304" spans="1:26" ht="15.75" customHeight="1" x14ac:dyDescent="0.2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</row>
    <row r="305" spans="1:26" ht="15.75" customHeight="1" x14ac:dyDescent="0.2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</row>
    <row r="306" spans="1:26" ht="15.75" customHeight="1" x14ac:dyDescent="0.2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</row>
    <row r="307" spans="1:26" ht="15.75" customHeight="1" x14ac:dyDescent="0.2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</row>
    <row r="308" spans="1:26" ht="15.75" customHeight="1" x14ac:dyDescent="0.2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</row>
    <row r="309" spans="1:26" ht="15.75" customHeight="1" x14ac:dyDescent="0.2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</row>
    <row r="310" spans="1:26" ht="15.75" customHeight="1" x14ac:dyDescent="0.2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</row>
    <row r="311" spans="1:26" ht="15.75" customHeight="1" x14ac:dyDescent="0.2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</row>
    <row r="312" spans="1:26" ht="15.75" customHeight="1" x14ac:dyDescent="0.2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</row>
    <row r="313" spans="1:26" ht="15.75" customHeight="1" x14ac:dyDescent="0.2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</row>
    <row r="314" spans="1:26" ht="15.75" customHeight="1" x14ac:dyDescent="0.2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</row>
    <row r="315" spans="1:26" ht="15.75" customHeight="1" x14ac:dyDescent="0.2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</row>
    <row r="316" spans="1:26" ht="15.75" customHeight="1" x14ac:dyDescent="0.2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</row>
    <row r="317" spans="1:26" ht="15.75" customHeight="1" x14ac:dyDescent="0.2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</row>
    <row r="318" spans="1:26" ht="15.75" customHeight="1" x14ac:dyDescent="0.2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</row>
    <row r="319" spans="1:26" ht="15.75" customHeight="1" x14ac:dyDescent="0.2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</row>
    <row r="320" spans="1:26" ht="15.75" customHeight="1" x14ac:dyDescent="0.2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</row>
    <row r="321" spans="1:26" ht="15.75" customHeight="1" x14ac:dyDescent="0.2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</row>
    <row r="322" spans="1:26" ht="15.75" customHeight="1" x14ac:dyDescent="0.2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</row>
    <row r="323" spans="1:26" ht="15.75" customHeight="1" x14ac:dyDescent="0.2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</row>
    <row r="324" spans="1:26" ht="15.75" customHeight="1" x14ac:dyDescent="0.2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</row>
    <row r="325" spans="1:26" ht="15.75" customHeight="1" x14ac:dyDescent="0.2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</row>
    <row r="326" spans="1:26" ht="15.75" customHeight="1" x14ac:dyDescent="0.2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</row>
    <row r="327" spans="1:26" ht="15.75" customHeight="1" x14ac:dyDescent="0.2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</row>
    <row r="328" spans="1:26" ht="15.75" customHeight="1" x14ac:dyDescent="0.2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</row>
    <row r="329" spans="1:26" ht="15.75" customHeight="1" x14ac:dyDescent="0.2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</row>
    <row r="330" spans="1:26" ht="15.75" customHeight="1" x14ac:dyDescent="0.2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</row>
    <row r="331" spans="1:26" ht="15.75" customHeight="1" x14ac:dyDescent="0.2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</row>
    <row r="332" spans="1:26" ht="15.75" customHeight="1" x14ac:dyDescent="0.2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</row>
    <row r="333" spans="1:26" ht="15.75" customHeight="1" x14ac:dyDescent="0.2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</row>
    <row r="334" spans="1:26" ht="15.75" customHeight="1" x14ac:dyDescent="0.2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</row>
    <row r="335" spans="1:26" ht="15.75" customHeight="1" x14ac:dyDescent="0.2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</row>
    <row r="336" spans="1:26" ht="15.75" customHeight="1" x14ac:dyDescent="0.2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</row>
    <row r="337" spans="1:26" ht="15.75" customHeight="1" x14ac:dyDescent="0.2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</row>
    <row r="338" spans="1:26" ht="15.75" customHeight="1" x14ac:dyDescent="0.2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</row>
    <row r="339" spans="1:26" ht="15.75" customHeight="1" x14ac:dyDescent="0.2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</row>
    <row r="340" spans="1:26" ht="15.75" customHeight="1" x14ac:dyDescent="0.2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</row>
    <row r="341" spans="1:26" ht="15.75" customHeight="1" x14ac:dyDescent="0.2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</row>
    <row r="342" spans="1:26" ht="15.75" customHeight="1" x14ac:dyDescent="0.2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</row>
    <row r="343" spans="1:26" ht="15.75" customHeight="1" x14ac:dyDescent="0.2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</row>
    <row r="344" spans="1:26" ht="15.75" customHeight="1" x14ac:dyDescent="0.2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</row>
    <row r="345" spans="1:26" ht="15.75" customHeight="1" x14ac:dyDescent="0.2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</row>
    <row r="346" spans="1:26" ht="15.75" customHeight="1" x14ac:dyDescent="0.2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</row>
    <row r="347" spans="1:26" ht="15.75" customHeight="1" x14ac:dyDescent="0.2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</row>
    <row r="348" spans="1:26" ht="15.75" customHeight="1" x14ac:dyDescent="0.2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</row>
    <row r="349" spans="1:26" ht="15.75" customHeight="1" x14ac:dyDescent="0.2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</row>
    <row r="350" spans="1:26" ht="15.75" customHeight="1" x14ac:dyDescent="0.2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</row>
    <row r="351" spans="1:26" ht="15.75" customHeight="1" x14ac:dyDescent="0.2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</row>
    <row r="352" spans="1:26" ht="15.75" customHeight="1" x14ac:dyDescent="0.2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</row>
    <row r="353" spans="1:26" ht="15.75" customHeight="1" x14ac:dyDescent="0.2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</row>
    <row r="354" spans="1:26" ht="15.75" customHeight="1" x14ac:dyDescent="0.2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</row>
    <row r="355" spans="1:26" ht="15.75" customHeight="1" x14ac:dyDescent="0.2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</row>
    <row r="356" spans="1:26" ht="15.75" customHeight="1" x14ac:dyDescent="0.2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</row>
    <row r="357" spans="1:26" ht="15.75" customHeight="1" x14ac:dyDescent="0.2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</row>
    <row r="358" spans="1:26" ht="15.75" customHeight="1" x14ac:dyDescent="0.2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</row>
    <row r="359" spans="1:26" ht="15.75" customHeight="1" x14ac:dyDescent="0.2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</row>
    <row r="360" spans="1:26" ht="15.75" customHeight="1" x14ac:dyDescent="0.2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</row>
    <row r="361" spans="1:26" ht="15.75" customHeight="1" x14ac:dyDescent="0.2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</row>
    <row r="362" spans="1:26" ht="15.75" customHeight="1" x14ac:dyDescent="0.2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</row>
    <row r="363" spans="1:26" ht="15.75" customHeight="1" x14ac:dyDescent="0.2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</row>
    <row r="364" spans="1:26" ht="15.75" customHeight="1" x14ac:dyDescent="0.2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</row>
    <row r="365" spans="1:26" ht="15.75" customHeight="1" x14ac:dyDescent="0.2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</row>
    <row r="366" spans="1:26" ht="15.75" customHeight="1" x14ac:dyDescent="0.2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</row>
    <row r="367" spans="1:26" ht="15.75" customHeight="1" x14ac:dyDescent="0.2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</row>
    <row r="368" spans="1:26" ht="15.75" customHeight="1" x14ac:dyDescent="0.2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</row>
    <row r="369" spans="1:26" ht="15.75" customHeight="1" x14ac:dyDescent="0.2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</row>
    <row r="370" spans="1:26" ht="15.75" customHeight="1" x14ac:dyDescent="0.2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</row>
    <row r="371" spans="1:26" ht="15.75" customHeight="1" x14ac:dyDescent="0.2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</row>
    <row r="372" spans="1:26" ht="15.75" customHeight="1" x14ac:dyDescent="0.2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</row>
    <row r="373" spans="1:26" ht="15.75" customHeight="1" x14ac:dyDescent="0.2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</row>
    <row r="374" spans="1:26" ht="15.75" customHeight="1" x14ac:dyDescent="0.2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</row>
    <row r="375" spans="1:26" ht="15.75" customHeight="1" x14ac:dyDescent="0.2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</row>
    <row r="376" spans="1:26" ht="15.75" customHeight="1" x14ac:dyDescent="0.2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</row>
    <row r="377" spans="1:26" ht="15.75" customHeight="1" x14ac:dyDescent="0.2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</row>
    <row r="378" spans="1:26" ht="15.75" customHeight="1" x14ac:dyDescent="0.2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</row>
    <row r="379" spans="1:26" ht="15.75" customHeight="1" x14ac:dyDescent="0.2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</row>
    <row r="380" spans="1:26" ht="15.75" customHeight="1" x14ac:dyDescent="0.2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</row>
    <row r="381" spans="1:26" ht="15.75" customHeight="1" x14ac:dyDescent="0.2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</row>
    <row r="382" spans="1:26" ht="15.75" customHeight="1" x14ac:dyDescent="0.2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</row>
    <row r="383" spans="1:26" ht="15.75" customHeight="1" x14ac:dyDescent="0.2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</row>
    <row r="384" spans="1:26" ht="15.75" customHeight="1" x14ac:dyDescent="0.2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</row>
    <row r="385" spans="1:26" ht="15.75" customHeight="1" x14ac:dyDescent="0.2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</row>
    <row r="386" spans="1:26" ht="15.75" customHeight="1" x14ac:dyDescent="0.2">
      <c r="A386" s="244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</row>
    <row r="387" spans="1:26" ht="15.75" customHeight="1" x14ac:dyDescent="0.2">
      <c r="A387" s="244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</row>
    <row r="388" spans="1:26" ht="15.75" customHeight="1" x14ac:dyDescent="0.2">
      <c r="A388" s="244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</row>
    <row r="389" spans="1:26" ht="15.75" customHeight="1" x14ac:dyDescent="0.2">
      <c r="A389" s="244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</row>
    <row r="390" spans="1:26" ht="15.75" customHeight="1" x14ac:dyDescent="0.2">
      <c r="A390" s="244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</row>
    <row r="391" spans="1:26" ht="15.75" customHeight="1" x14ac:dyDescent="0.2">
      <c r="A391" s="244"/>
      <c r="B391" s="244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</row>
    <row r="392" spans="1:26" ht="15.75" customHeight="1" x14ac:dyDescent="0.2">
      <c r="A392" s="244"/>
      <c r="B392" s="244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</row>
    <row r="393" spans="1:26" ht="15.75" customHeight="1" x14ac:dyDescent="0.2">
      <c r="A393" s="244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</row>
    <row r="394" spans="1:26" ht="15.75" customHeight="1" x14ac:dyDescent="0.2">
      <c r="A394" s="244"/>
      <c r="B394" s="244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</row>
    <row r="395" spans="1:26" ht="15.75" customHeight="1" x14ac:dyDescent="0.2">
      <c r="A395" s="244"/>
      <c r="B395" s="244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</row>
    <row r="396" spans="1:26" ht="15.75" customHeight="1" x14ac:dyDescent="0.2">
      <c r="A396" s="244"/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</row>
    <row r="397" spans="1:26" ht="15.75" customHeight="1" x14ac:dyDescent="0.2">
      <c r="A397" s="244"/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</row>
    <row r="398" spans="1:26" ht="15.75" customHeight="1" x14ac:dyDescent="0.2">
      <c r="A398" s="244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</row>
    <row r="399" spans="1:26" ht="15.75" customHeight="1" x14ac:dyDescent="0.2">
      <c r="A399" s="244"/>
      <c r="B399" s="244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</row>
    <row r="400" spans="1:26" ht="15.75" customHeight="1" x14ac:dyDescent="0.2">
      <c r="A400" s="244"/>
      <c r="B400" s="244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</row>
    <row r="401" spans="1:26" ht="15.75" customHeight="1" x14ac:dyDescent="0.2">
      <c r="A401" s="244"/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</row>
    <row r="402" spans="1:26" ht="15.75" customHeight="1" x14ac:dyDescent="0.2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</row>
    <row r="403" spans="1:26" ht="15.75" customHeight="1" x14ac:dyDescent="0.2">
      <c r="A403" s="244"/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</row>
    <row r="404" spans="1:26" ht="15.75" customHeight="1" x14ac:dyDescent="0.2">
      <c r="A404" s="244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</row>
    <row r="405" spans="1:26" ht="15.75" customHeight="1" x14ac:dyDescent="0.2">
      <c r="A405" s="244"/>
      <c r="B405" s="244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</row>
    <row r="406" spans="1:26" ht="15.75" customHeight="1" x14ac:dyDescent="0.2">
      <c r="A406" s="244"/>
      <c r="B406" s="244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</row>
    <row r="407" spans="1:26" ht="15.75" customHeight="1" x14ac:dyDescent="0.2">
      <c r="A407" s="244"/>
      <c r="B407" s="244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</row>
    <row r="408" spans="1:26" ht="15.75" customHeight="1" x14ac:dyDescent="0.2">
      <c r="A408" s="244"/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</row>
    <row r="409" spans="1:26" ht="15.75" customHeight="1" x14ac:dyDescent="0.2">
      <c r="A409" s="244"/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</row>
    <row r="410" spans="1:26" ht="15.75" customHeight="1" x14ac:dyDescent="0.2">
      <c r="A410" s="244"/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</row>
    <row r="411" spans="1:26" ht="15.75" customHeight="1" x14ac:dyDescent="0.2">
      <c r="A411" s="244"/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</row>
    <row r="412" spans="1:26" ht="15.75" customHeight="1" x14ac:dyDescent="0.2">
      <c r="A412" s="244"/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</row>
    <row r="413" spans="1:26" ht="15.75" customHeight="1" x14ac:dyDescent="0.2">
      <c r="A413" s="244"/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</row>
    <row r="414" spans="1:26" ht="15.75" customHeight="1" x14ac:dyDescent="0.2">
      <c r="A414" s="244"/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</row>
    <row r="415" spans="1:26" ht="15.75" customHeight="1" x14ac:dyDescent="0.2">
      <c r="A415" s="244"/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</row>
    <row r="416" spans="1:26" ht="15.75" customHeight="1" x14ac:dyDescent="0.2">
      <c r="A416" s="244"/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</row>
    <row r="417" spans="1:26" ht="15.75" customHeight="1" x14ac:dyDescent="0.2">
      <c r="A417" s="244"/>
      <c r="B417" s="244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</row>
    <row r="418" spans="1:26" ht="15.75" customHeight="1" x14ac:dyDescent="0.2">
      <c r="A418" s="244"/>
      <c r="B418" s="244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</row>
    <row r="419" spans="1:26" ht="15.75" customHeight="1" x14ac:dyDescent="0.2">
      <c r="A419" s="244"/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</row>
    <row r="420" spans="1:26" ht="15.75" customHeight="1" x14ac:dyDescent="0.2">
      <c r="A420" s="244"/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</row>
    <row r="421" spans="1:26" ht="15.75" customHeight="1" x14ac:dyDescent="0.2">
      <c r="A421" s="244"/>
      <c r="B421" s="244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</row>
    <row r="422" spans="1:26" ht="15.75" customHeight="1" x14ac:dyDescent="0.2">
      <c r="A422" s="244"/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</row>
    <row r="423" spans="1:26" ht="15.75" customHeight="1" x14ac:dyDescent="0.2">
      <c r="A423" s="244"/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</row>
    <row r="424" spans="1:26" ht="15.75" customHeight="1" x14ac:dyDescent="0.2">
      <c r="A424" s="244"/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</row>
    <row r="425" spans="1:26" ht="15.75" customHeight="1" x14ac:dyDescent="0.2">
      <c r="A425" s="244"/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</row>
    <row r="426" spans="1:26" ht="15.75" customHeight="1" x14ac:dyDescent="0.2">
      <c r="A426" s="244"/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</row>
    <row r="427" spans="1:26" ht="15.75" customHeight="1" x14ac:dyDescent="0.2">
      <c r="A427" s="244"/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</row>
    <row r="428" spans="1:26" ht="15.75" customHeight="1" x14ac:dyDescent="0.2">
      <c r="A428" s="244"/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</row>
    <row r="429" spans="1:26" ht="15.75" customHeight="1" x14ac:dyDescent="0.2">
      <c r="A429" s="244"/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</row>
    <row r="430" spans="1:26" ht="15.75" customHeight="1" x14ac:dyDescent="0.2">
      <c r="A430" s="244"/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</row>
    <row r="431" spans="1:26" ht="15.75" customHeight="1" x14ac:dyDescent="0.2">
      <c r="A431" s="244"/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</row>
    <row r="432" spans="1:26" ht="15.75" customHeight="1" x14ac:dyDescent="0.2">
      <c r="A432" s="244"/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</row>
    <row r="433" spans="1:26" ht="15.75" customHeight="1" x14ac:dyDescent="0.2">
      <c r="A433" s="244"/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</row>
    <row r="434" spans="1:26" ht="15.75" customHeight="1" x14ac:dyDescent="0.2">
      <c r="A434" s="244"/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</row>
    <row r="435" spans="1:26" ht="15.75" customHeight="1" x14ac:dyDescent="0.2">
      <c r="A435" s="244"/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</row>
    <row r="436" spans="1:26" ht="15.75" customHeight="1" x14ac:dyDescent="0.2">
      <c r="A436" s="244"/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</row>
    <row r="437" spans="1:26" ht="15.75" customHeight="1" x14ac:dyDescent="0.2">
      <c r="A437" s="244"/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</row>
    <row r="438" spans="1:26" ht="15.75" customHeight="1" x14ac:dyDescent="0.2">
      <c r="A438" s="244"/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</row>
    <row r="439" spans="1:26" ht="15.75" customHeight="1" x14ac:dyDescent="0.2">
      <c r="A439" s="244"/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</row>
    <row r="440" spans="1:26" ht="15.75" customHeight="1" x14ac:dyDescent="0.2">
      <c r="A440" s="244"/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</row>
    <row r="441" spans="1:26" ht="15.75" customHeight="1" x14ac:dyDescent="0.2">
      <c r="A441" s="244"/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</row>
    <row r="442" spans="1:26" ht="15.75" customHeight="1" x14ac:dyDescent="0.2">
      <c r="A442" s="244"/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</row>
    <row r="443" spans="1:26" ht="15.75" customHeight="1" x14ac:dyDescent="0.2">
      <c r="A443" s="244"/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</row>
    <row r="444" spans="1:26" ht="15.75" customHeight="1" x14ac:dyDescent="0.2">
      <c r="A444" s="244"/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</row>
    <row r="445" spans="1:26" ht="15.75" customHeight="1" x14ac:dyDescent="0.2">
      <c r="A445" s="244"/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</row>
    <row r="446" spans="1:26" ht="15.75" customHeight="1" x14ac:dyDescent="0.2">
      <c r="A446" s="244"/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</row>
    <row r="447" spans="1:26" ht="15.75" customHeight="1" x14ac:dyDescent="0.2">
      <c r="A447" s="244"/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</row>
    <row r="448" spans="1:26" ht="15.75" customHeight="1" x14ac:dyDescent="0.2">
      <c r="A448" s="244"/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</row>
    <row r="449" spans="1:26" ht="15.75" customHeight="1" x14ac:dyDescent="0.2">
      <c r="A449" s="244"/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</row>
    <row r="450" spans="1:26" ht="15.75" customHeight="1" x14ac:dyDescent="0.2">
      <c r="A450" s="244"/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</row>
    <row r="451" spans="1:26" ht="15.75" customHeight="1" x14ac:dyDescent="0.2">
      <c r="A451" s="244"/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</row>
    <row r="452" spans="1:26" ht="15.75" customHeight="1" x14ac:dyDescent="0.2">
      <c r="A452" s="244"/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</row>
    <row r="453" spans="1:26" ht="15.75" customHeight="1" x14ac:dyDescent="0.2">
      <c r="A453" s="244"/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</row>
    <row r="454" spans="1:26" ht="15.75" customHeight="1" x14ac:dyDescent="0.2">
      <c r="A454" s="244"/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</row>
    <row r="455" spans="1:26" ht="15.75" customHeight="1" x14ac:dyDescent="0.2">
      <c r="A455" s="244"/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</row>
    <row r="456" spans="1:26" ht="15.75" customHeight="1" x14ac:dyDescent="0.2">
      <c r="A456" s="244"/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</row>
    <row r="457" spans="1:26" ht="15.75" customHeight="1" x14ac:dyDescent="0.2">
      <c r="A457" s="244"/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</row>
    <row r="458" spans="1:26" ht="15.75" customHeight="1" x14ac:dyDescent="0.2">
      <c r="A458" s="244"/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</row>
    <row r="459" spans="1:26" ht="15.75" customHeight="1" x14ac:dyDescent="0.2">
      <c r="A459" s="244"/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</row>
    <row r="460" spans="1:26" ht="15.75" customHeight="1" x14ac:dyDescent="0.2">
      <c r="A460" s="244"/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</row>
    <row r="461" spans="1:26" ht="15.75" customHeight="1" x14ac:dyDescent="0.2">
      <c r="A461" s="244"/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</row>
    <row r="462" spans="1:26" ht="15.75" customHeight="1" x14ac:dyDescent="0.2">
      <c r="A462" s="244"/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</row>
    <row r="463" spans="1:26" ht="15.75" customHeight="1" x14ac:dyDescent="0.2">
      <c r="A463" s="244"/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</row>
    <row r="464" spans="1:26" ht="15.75" customHeight="1" x14ac:dyDescent="0.2">
      <c r="A464" s="244"/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</row>
    <row r="465" spans="1:26" ht="15.75" customHeight="1" x14ac:dyDescent="0.2">
      <c r="A465" s="244"/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</row>
    <row r="466" spans="1:26" ht="15.75" customHeight="1" x14ac:dyDescent="0.2">
      <c r="A466" s="244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</row>
    <row r="467" spans="1:26" ht="15.75" customHeight="1" x14ac:dyDescent="0.2">
      <c r="A467" s="244"/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</row>
    <row r="468" spans="1:26" ht="15.75" customHeight="1" x14ac:dyDescent="0.2">
      <c r="A468" s="244"/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</row>
    <row r="469" spans="1:26" ht="15.75" customHeight="1" x14ac:dyDescent="0.2">
      <c r="A469" s="244"/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</row>
    <row r="470" spans="1:26" ht="15.75" customHeight="1" x14ac:dyDescent="0.2">
      <c r="A470" s="244"/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</row>
    <row r="471" spans="1:26" ht="15.75" customHeight="1" x14ac:dyDescent="0.2">
      <c r="A471" s="244"/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</row>
    <row r="472" spans="1:26" ht="15.75" customHeight="1" x14ac:dyDescent="0.2">
      <c r="A472" s="244"/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</row>
    <row r="473" spans="1:26" ht="15.75" customHeight="1" x14ac:dyDescent="0.2">
      <c r="A473" s="244"/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</row>
    <row r="474" spans="1:26" ht="15.75" customHeight="1" x14ac:dyDescent="0.2">
      <c r="A474" s="244"/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</row>
    <row r="475" spans="1:26" ht="15.75" customHeight="1" x14ac:dyDescent="0.2">
      <c r="A475" s="244"/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</row>
    <row r="476" spans="1:26" ht="15.75" customHeight="1" x14ac:dyDescent="0.2">
      <c r="A476" s="244"/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</row>
    <row r="477" spans="1:26" ht="15.75" customHeight="1" x14ac:dyDescent="0.2">
      <c r="A477" s="244"/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</row>
    <row r="478" spans="1:26" ht="15.75" customHeight="1" x14ac:dyDescent="0.2">
      <c r="A478" s="244"/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</row>
    <row r="479" spans="1:26" ht="15.75" customHeight="1" x14ac:dyDescent="0.2">
      <c r="A479" s="244"/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</row>
    <row r="480" spans="1:26" ht="15.75" customHeight="1" x14ac:dyDescent="0.2">
      <c r="A480" s="244"/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</row>
    <row r="481" spans="1:26" ht="15.75" customHeight="1" x14ac:dyDescent="0.2">
      <c r="A481" s="244"/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</row>
    <row r="482" spans="1:26" ht="15.75" customHeight="1" x14ac:dyDescent="0.2">
      <c r="A482" s="244"/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</row>
    <row r="483" spans="1:26" ht="15.75" customHeight="1" x14ac:dyDescent="0.2">
      <c r="A483" s="244"/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</row>
    <row r="484" spans="1:26" ht="15.75" customHeight="1" x14ac:dyDescent="0.2">
      <c r="A484" s="244"/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</row>
    <row r="485" spans="1:26" ht="15.75" customHeight="1" x14ac:dyDescent="0.2">
      <c r="A485" s="244"/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</row>
    <row r="486" spans="1:26" ht="15.75" customHeight="1" x14ac:dyDescent="0.2">
      <c r="A486" s="244"/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</row>
    <row r="487" spans="1:26" ht="15.75" customHeight="1" x14ac:dyDescent="0.2">
      <c r="A487" s="244"/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</row>
    <row r="488" spans="1:26" ht="15.75" customHeight="1" x14ac:dyDescent="0.2">
      <c r="A488" s="244"/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</row>
    <row r="489" spans="1:26" ht="15.75" customHeight="1" x14ac:dyDescent="0.2">
      <c r="A489" s="244"/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</row>
    <row r="490" spans="1:26" ht="15.75" customHeight="1" x14ac:dyDescent="0.2">
      <c r="A490" s="244"/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</row>
    <row r="491" spans="1:26" ht="15.75" customHeight="1" x14ac:dyDescent="0.2">
      <c r="A491" s="244"/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</row>
    <row r="492" spans="1:26" ht="15.75" customHeight="1" x14ac:dyDescent="0.2">
      <c r="A492" s="244"/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</row>
    <row r="493" spans="1:26" ht="15.75" customHeight="1" x14ac:dyDescent="0.2">
      <c r="A493" s="244"/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</row>
    <row r="494" spans="1:26" ht="15.75" customHeight="1" x14ac:dyDescent="0.2">
      <c r="A494" s="244"/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</row>
    <row r="495" spans="1:26" ht="15.75" customHeight="1" x14ac:dyDescent="0.2">
      <c r="A495" s="244"/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</row>
    <row r="496" spans="1:26" ht="15.75" customHeight="1" x14ac:dyDescent="0.2">
      <c r="A496" s="244"/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</row>
    <row r="497" spans="1:26" ht="15.75" customHeight="1" x14ac:dyDescent="0.2">
      <c r="A497" s="244"/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</row>
    <row r="498" spans="1:26" ht="15.75" customHeight="1" x14ac:dyDescent="0.2">
      <c r="A498" s="244"/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</row>
    <row r="499" spans="1:26" ht="15.75" customHeight="1" x14ac:dyDescent="0.2">
      <c r="A499" s="244"/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</row>
    <row r="500" spans="1:26" ht="15.75" customHeight="1" x14ac:dyDescent="0.2">
      <c r="A500" s="244"/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</row>
    <row r="501" spans="1:26" ht="15.75" customHeight="1" x14ac:dyDescent="0.2">
      <c r="A501" s="244"/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</row>
    <row r="502" spans="1:26" ht="15.75" customHeight="1" x14ac:dyDescent="0.2">
      <c r="A502" s="244"/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</row>
    <row r="503" spans="1:26" ht="15.75" customHeight="1" x14ac:dyDescent="0.2">
      <c r="A503" s="244"/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</row>
    <row r="504" spans="1:26" ht="15.75" customHeight="1" x14ac:dyDescent="0.2">
      <c r="A504" s="244"/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</row>
    <row r="505" spans="1:26" ht="15.75" customHeight="1" x14ac:dyDescent="0.2">
      <c r="A505" s="244"/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</row>
    <row r="506" spans="1:26" ht="15.75" customHeight="1" x14ac:dyDescent="0.2">
      <c r="A506" s="244"/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</row>
    <row r="507" spans="1:26" ht="15.75" customHeight="1" x14ac:dyDescent="0.2">
      <c r="A507" s="244"/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</row>
    <row r="508" spans="1:26" ht="15.75" customHeight="1" x14ac:dyDescent="0.2">
      <c r="A508" s="244"/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</row>
    <row r="509" spans="1:26" ht="15.75" customHeight="1" x14ac:dyDescent="0.2">
      <c r="A509" s="244"/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</row>
    <row r="510" spans="1:26" ht="15.75" customHeight="1" x14ac:dyDescent="0.2">
      <c r="A510" s="244"/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</row>
    <row r="511" spans="1:26" ht="15.75" customHeight="1" x14ac:dyDescent="0.2">
      <c r="A511" s="244"/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</row>
    <row r="512" spans="1:26" ht="15.75" customHeight="1" x14ac:dyDescent="0.2">
      <c r="A512" s="244"/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</row>
    <row r="513" spans="1:26" ht="15.75" customHeight="1" x14ac:dyDescent="0.2">
      <c r="A513" s="244"/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</row>
    <row r="514" spans="1:26" ht="15.75" customHeight="1" x14ac:dyDescent="0.2">
      <c r="A514" s="244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</row>
    <row r="515" spans="1:26" ht="15.75" customHeight="1" x14ac:dyDescent="0.2">
      <c r="A515" s="244"/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</row>
    <row r="516" spans="1:26" ht="15.75" customHeight="1" x14ac:dyDescent="0.2">
      <c r="A516" s="244"/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</row>
    <row r="517" spans="1:26" ht="15.75" customHeight="1" x14ac:dyDescent="0.2">
      <c r="A517" s="244"/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</row>
    <row r="518" spans="1:26" ht="15.75" customHeight="1" x14ac:dyDescent="0.2">
      <c r="A518" s="244"/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</row>
    <row r="519" spans="1:26" ht="15.75" customHeight="1" x14ac:dyDescent="0.2">
      <c r="A519" s="244"/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</row>
    <row r="520" spans="1:26" ht="15.75" customHeight="1" x14ac:dyDescent="0.2">
      <c r="A520" s="244"/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</row>
    <row r="521" spans="1:26" ht="15.75" customHeight="1" x14ac:dyDescent="0.2">
      <c r="A521" s="244"/>
      <c r="B521" s="244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</row>
    <row r="522" spans="1:26" ht="15.75" customHeight="1" x14ac:dyDescent="0.2">
      <c r="A522" s="244"/>
      <c r="B522" s="244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</row>
    <row r="523" spans="1:26" ht="15.75" customHeight="1" x14ac:dyDescent="0.2">
      <c r="A523" s="244"/>
      <c r="B523" s="244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</row>
    <row r="524" spans="1:26" ht="15.75" customHeight="1" x14ac:dyDescent="0.2">
      <c r="A524" s="244"/>
      <c r="B524" s="244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</row>
    <row r="525" spans="1:26" ht="15.75" customHeight="1" x14ac:dyDescent="0.2">
      <c r="A525" s="244"/>
      <c r="B525" s="244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</row>
    <row r="526" spans="1:26" ht="15.75" customHeight="1" x14ac:dyDescent="0.2">
      <c r="A526" s="244"/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</row>
    <row r="527" spans="1:26" ht="15.7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</row>
    <row r="528" spans="1:26" ht="15.7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</row>
    <row r="529" spans="1:26" ht="15.75" customHeight="1" x14ac:dyDescent="0.2">
      <c r="A529" s="244"/>
      <c r="B529" s="244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</row>
    <row r="530" spans="1:26" ht="15.75" customHeight="1" x14ac:dyDescent="0.2">
      <c r="A530" s="244"/>
      <c r="B530" s="244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</row>
    <row r="531" spans="1:26" ht="15.75" customHeight="1" x14ac:dyDescent="0.2">
      <c r="A531" s="244"/>
      <c r="B531" s="244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</row>
    <row r="532" spans="1:26" ht="15.75" customHeight="1" x14ac:dyDescent="0.2">
      <c r="A532" s="244"/>
      <c r="B532" s="244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</row>
    <row r="533" spans="1:26" ht="15.75" customHeight="1" x14ac:dyDescent="0.2">
      <c r="A533" s="244"/>
      <c r="B533" s="244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</row>
    <row r="534" spans="1:26" ht="15.75" customHeight="1" x14ac:dyDescent="0.2">
      <c r="A534" s="244"/>
      <c r="B534" s="244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</row>
    <row r="535" spans="1:26" ht="15.75" customHeight="1" x14ac:dyDescent="0.2">
      <c r="A535" s="244"/>
      <c r="B535" s="244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</row>
    <row r="536" spans="1:26" ht="15.75" customHeight="1" x14ac:dyDescent="0.2">
      <c r="A536" s="244"/>
      <c r="B536" s="244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</row>
    <row r="537" spans="1:26" ht="15.75" customHeight="1" x14ac:dyDescent="0.2">
      <c r="A537" s="244"/>
      <c r="B537" s="244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</row>
    <row r="538" spans="1:26" ht="15.75" customHeight="1" x14ac:dyDescent="0.2">
      <c r="A538" s="244"/>
      <c r="B538" s="244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</row>
    <row r="539" spans="1:26" ht="15.75" customHeight="1" x14ac:dyDescent="0.2">
      <c r="A539" s="244"/>
      <c r="B539" s="244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</row>
    <row r="540" spans="1:26" ht="15.75" customHeight="1" x14ac:dyDescent="0.2">
      <c r="A540" s="244"/>
      <c r="B540" s="244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</row>
    <row r="541" spans="1:26" ht="15.75" customHeight="1" x14ac:dyDescent="0.2">
      <c r="A541" s="244"/>
      <c r="B541" s="244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</row>
    <row r="542" spans="1:26" ht="15.7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</row>
    <row r="543" spans="1:26" ht="15.7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</row>
    <row r="544" spans="1:26" ht="15.75" customHeight="1" x14ac:dyDescent="0.2">
      <c r="A544" s="244"/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</row>
    <row r="545" spans="1:26" ht="15.75" customHeight="1" x14ac:dyDescent="0.2">
      <c r="A545" s="244"/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</row>
    <row r="546" spans="1:26" ht="15.75" customHeight="1" x14ac:dyDescent="0.2">
      <c r="A546" s="244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</row>
    <row r="547" spans="1:26" ht="15.75" customHeight="1" x14ac:dyDescent="0.2">
      <c r="A547" s="244"/>
      <c r="B547" s="244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</row>
    <row r="548" spans="1:26" ht="15.75" customHeight="1" x14ac:dyDescent="0.2">
      <c r="A548" s="244"/>
      <c r="B548" s="244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</row>
    <row r="549" spans="1:26" ht="15.75" customHeight="1" x14ac:dyDescent="0.2">
      <c r="A549" s="244"/>
      <c r="B549" s="244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</row>
    <row r="550" spans="1:26" ht="15.75" customHeight="1" x14ac:dyDescent="0.2">
      <c r="A550" s="244"/>
      <c r="B550" s="244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</row>
    <row r="551" spans="1:26" ht="15.75" customHeight="1" x14ac:dyDescent="0.2">
      <c r="A551" s="244"/>
      <c r="B551" s="244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</row>
    <row r="552" spans="1:26" ht="15.75" customHeight="1" x14ac:dyDescent="0.2">
      <c r="A552" s="244"/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</row>
    <row r="553" spans="1:26" ht="15.75" customHeight="1" x14ac:dyDescent="0.2">
      <c r="A553" s="244"/>
      <c r="B553" s="244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</row>
    <row r="554" spans="1:26" ht="15.75" customHeight="1" x14ac:dyDescent="0.2">
      <c r="A554" s="244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</row>
    <row r="555" spans="1:26" ht="15.75" customHeight="1" x14ac:dyDescent="0.2">
      <c r="A555" s="244"/>
      <c r="B555" s="244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</row>
    <row r="556" spans="1:26" ht="15.75" customHeight="1" x14ac:dyDescent="0.2">
      <c r="A556" s="244"/>
      <c r="B556" s="244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</row>
    <row r="557" spans="1:26" ht="15.75" customHeight="1" x14ac:dyDescent="0.2">
      <c r="A557" s="244"/>
      <c r="B557" s="244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</row>
    <row r="558" spans="1:26" ht="15.75" customHeight="1" x14ac:dyDescent="0.2">
      <c r="A558" s="244"/>
      <c r="B558" s="244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</row>
    <row r="559" spans="1:26" ht="15.75" customHeight="1" x14ac:dyDescent="0.2">
      <c r="A559" s="244"/>
      <c r="B559" s="244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</row>
    <row r="560" spans="1:26" ht="15.75" customHeight="1" x14ac:dyDescent="0.2">
      <c r="A560" s="244"/>
      <c r="B560" s="244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</row>
    <row r="561" spans="1:26" ht="15.75" customHeight="1" x14ac:dyDescent="0.2">
      <c r="A561" s="244"/>
      <c r="B561" s="244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</row>
    <row r="562" spans="1:26" ht="15.75" customHeight="1" x14ac:dyDescent="0.2">
      <c r="A562" s="244"/>
      <c r="B562" s="244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</row>
    <row r="563" spans="1:26" ht="15.75" customHeight="1" x14ac:dyDescent="0.2">
      <c r="A563" s="244"/>
      <c r="B563" s="244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</row>
    <row r="564" spans="1:26" ht="15.75" customHeight="1" x14ac:dyDescent="0.2">
      <c r="A564" s="244"/>
      <c r="B564" s="244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</row>
    <row r="565" spans="1:26" ht="15.75" customHeight="1" x14ac:dyDescent="0.2">
      <c r="A565" s="244"/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</row>
    <row r="566" spans="1:26" ht="15.75" customHeight="1" x14ac:dyDescent="0.2">
      <c r="A566" s="244"/>
      <c r="B566" s="244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</row>
    <row r="567" spans="1:26" ht="15.75" customHeight="1" x14ac:dyDescent="0.2">
      <c r="A567" s="244"/>
      <c r="B567" s="244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</row>
    <row r="568" spans="1:26" ht="15.75" customHeight="1" x14ac:dyDescent="0.2">
      <c r="A568" s="244"/>
      <c r="B568" s="244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</row>
    <row r="569" spans="1:26" ht="15.75" customHeight="1" x14ac:dyDescent="0.2">
      <c r="A569" s="244"/>
      <c r="B569" s="244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</row>
    <row r="570" spans="1:26" ht="15.75" customHeight="1" x14ac:dyDescent="0.2">
      <c r="A570" s="244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</row>
    <row r="571" spans="1:26" ht="15.75" customHeight="1" x14ac:dyDescent="0.2">
      <c r="A571" s="244"/>
      <c r="B571" s="244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</row>
    <row r="572" spans="1:26" ht="15.75" customHeight="1" x14ac:dyDescent="0.2">
      <c r="A572" s="244"/>
      <c r="B572" s="244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</row>
    <row r="573" spans="1:26" ht="15.75" customHeight="1" x14ac:dyDescent="0.2">
      <c r="A573" s="244"/>
      <c r="B573" s="244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</row>
    <row r="574" spans="1:26" ht="15.75" customHeight="1" x14ac:dyDescent="0.2">
      <c r="A574" s="244"/>
      <c r="B574" s="244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</row>
    <row r="575" spans="1:26" ht="15.75" customHeight="1" x14ac:dyDescent="0.2">
      <c r="A575" s="244"/>
      <c r="B575" s="244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</row>
    <row r="576" spans="1:26" ht="15.75" customHeight="1" x14ac:dyDescent="0.2">
      <c r="A576" s="244"/>
      <c r="B576" s="244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</row>
    <row r="577" spans="1:26" ht="15.75" customHeight="1" x14ac:dyDescent="0.2">
      <c r="A577" s="244"/>
      <c r="B577" s="244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</row>
    <row r="578" spans="1:26" ht="15.75" customHeight="1" x14ac:dyDescent="0.2">
      <c r="A578" s="244"/>
      <c r="B578" s="244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</row>
    <row r="579" spans="1:26" ht="15.75" customHeight="1" x14ac:dyDescent="0.2">
      <c r="A579" s="244"/>
      <c r="B579" s="244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</row>
    <row r="580" spans="1:26" ht="15.75" customHeight="1" x14ac:dyDescent="0.2">
      <c r="A580" s="244"/>
      <c r="B580" s="244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</row>
    <row r="581" spans="1:26" ht="15.75" customHeight="1" x14ac:dyDescent="0.2">
      <c r="A581" s="244"/>
      <c r="B581" s="244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</row>
    <row r="582" spans="1:26" ht="15.75" customHeight="1" x14ac:dyDescent="0.2">
      <c r="A582" s="244"/>
      <c r="B582" s="244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</row>
    <row r="583" spans="1:26" ht="15.75" customHeight="1" x14ac:dyDescent="0.2">
      <c r="A583" s="244"/>
      <c r="B583" s="244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</row>
    <row r="584" spans="1:26" ht="15.75" customHeight="1" x14ac:dyDescent="0.2">
      <c r="A584" s="244"/>
      <c r="B584" s="244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</row>
    <row r="585" spans="1:26" ht="15.75" customHeight="1" x14ac:dyDescent="0.2">
      <c r="A585" s="244"/>
      <c r="B585" s="244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</row>
    <row r="586" spans="1:26" ht="15.75" customHeight="1" x14ac:dyDescent="0.2">
      <c r="A586" s="244"/>
      <c r="B586" s="244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</row>
    <row r="587" spans="1:26" ht="15.75" customHeight="1" x14ac:dyDescent="0.2">
      <c r="A587" s="244"/>
      <c r="B587" s="244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</row>
    <row r="588" spans="1:26" ht="15.75" customHeight="1" x14ac:dyDescent="0.2">
      <c r="A588" s="244"/>
      <c r="B588" s="244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</row>
    <row r="589" spans="1:26" ht="15.75" customHeight="1" x14ac:dyDescent="0.2">
      <c r="A589" s="244"/>
      <c r="B589" s="244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</row>
    <row r="590" spans="1:26" ht="15.75" customHeight="1" x14ac:dyDescent="0.2">
      <c r="A590" s="244"/>
      <c r="B590" s="244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</row>
    <row r="591" spans="1:26" ht="15.75" customHeight="1" x14ac:dyDescent="0.2">
      <c r="A591" s="244"/>
      <c r="B591" s="244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</row>
    <row r="592" spans="1:26" ht="15.75" customHeight="1" x14ac:dyDescent="0.2">
      <c r="A592" s="244"/>
      <c r="B592" s="244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</row>
    <row r="593" spans="1:26" ht="15.75" customHeight="1" x14ac:dyDescent="0.2">
      <c r="A593" s="244"/>
      <c r="B593" s="244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</row>
    <row r="594" spans="1:26" ht="15.75" customHeight="1" x14ac:dyDescent="0.2">
      <c r="A594" s="244"/>
      <c r="B594" s="244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</row>
    <row r="595" spans="1:26" ht="15.75" customHeight="1" x14ac:dyDescent="0.2">
      <c r="A595" s="244"/>
      <c r="B595" s="244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</row>
    <row r="596" spans="1:26" ht="15.75" customHeight="1" x14ac:dyDescent="0.2">
      <c r="A596" s="244"/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</row>
    <row r="597" spans="1:26" ht="15.75" customHeight="1" x14ac:dyDescent="0.2">
      <c r="A597" s="244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</row>
    <row r="598" spans="1:26" ht="15.75" customHeight="1" x14ac:dyDescent="0.2">
      <c r="A598" s="244"/>
      <c r="B598" s="244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</row>
    <row r="599" spans="1:26" ht="15.75" customHeight="1" x14ac:dyDescent="0.2">
      <c r="A599" s="244"/>
      <c r="B599" s="244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</row>
    <row r="600" spans="1:26" ht="15.75" customHeight="1" x14ac:dyDescent="0.2">
      <c r="A600" s="244"/>
      <c r="B600" s="244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</row>
    <row r="601" spans="1:26" ht="15.75" customHeight="1" x14ac:dyDescent="0.2">
      <c r="A601" s="244"/>
      <c r="B601" s="244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</row>
    <row r="602" spans="1:26" ht="15.75" customHeight="1" x14ac:dyDescent="0.2">
      <c r="A602" s="244"/>
      <c r="B602" s="244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</row>
    <row r="603" spans="1:26" ht="15.75" customHeight="1" x14ac:dyDescent="0.2">
      <c r="A603" s="244"/>
      <c r="B603" s="244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</row>
    <row r="604" spans="1:26" ht="15.75" customHeight="1" x14ac:dyDescent="0.2">
      <c r="A604" s="244"/>
      <c r="B604" s="244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</row>
    <row r="605" spans="1:26" ht="15.75" customHeight="1" x14ac:dyDescent="0.2">
      <c r="A605" s="244"/>
      <c r="B605" s="244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</row>
    <row r="606" spans="1:26" ht="15.75" customHeight="1" x14ac:dyDescent="0.2">
      <c r="A606" s="244"/>
      <c r="B606" s="244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</row>
    <row r="607" spans="1:26" ht="15.75" customHeight="1" x14ac:dyDescent="0.2">
      <c r="A607" s="244"/>
      <c r="B607" s="244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</row>
    <row r="608" spans="1:26" ht="15.75" customHeight="1" x14ac:dyDescent="0.2">
      <c r="A608" s="244"/>
      <c r="B608" s="244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</row>
    <row r="609" spans="1:26" ht="15.75" customHeight="1" x14ac:dyDescent="0.2">
      <c r="A609" s="244"/>
      <c r="B609" s="244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</row>
    <row r="610" spans="1:26" ht="15.75" customHeight="1" x14ac:dyDescent="0.2">
      <c r="A610" s="244"/>
      <c r="B610" s="244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</row>
    <row r="611" spans="1:26" ht="15.75" customHeight="1" x14ac:dyDescent="0.2">
      <c r="A611" s="244"/>
      <c r="B611" s="244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</row>
    <row r="612" spans="1:26" ht="15.75" customHeight="1" x14ac:dyDescent="0.2">
      <c r="A612" s="244"/>
      <c r="B612" s="244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</row>
    <row r="613" spans="1:26" ht="15.75" customHeight="1" x14ac:dyDescent="0.2">
      <c r="A613" s="244"/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</row>
    <row r="614" spans="1:26" ht="15.75" customHeight="1" x14ac:dyDescent="0.2">
      <c r="A614" s="244"/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</row>
    <row r="615" spans="1:26" ht="15.75" customHeight="1" x14ac:dyDescent="0.2">
      <c r="A615" s="244"/>
      <c r="B615" s="244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</row>
    <row r="616" spans="1:26" ht="15.75" customHeight="1" x14ac:dyDescent="0.2">
      <c r="A616" s="244"/>
      <c r="B616" s="244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</row>
    <row r="617" spans="1:26" ht="15.75" customHeight="1" x14ac:dyDescent="0.2">
      <c r="A617" s="244"/>
      <c r="B617" s="244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</row>
    <row r="618" spans="1:26" ht="15.75" customHeight="1" x14ac:dyDescent="0.2">
      <c r="A618" s="244"/>
      <c r="B618" s="244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</row>
    <row r="619" spans="1:26" ht="15.75" customHeight="1" x14ac:dyDescent="0.2">
      <c r="A619" s="244"/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</row>
    <row r="620" spans="1:26" ht="15.75" customHeight="1" x14ac:dyDescent="0.2">
      <c r="A620" s="244"/>
      <c r="B620" s="244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</row>
    <row r="621" spans="1:26" ht="15.75" customHeight="1" x14ac:dyDescent="0.2">
      <c r="A621" s="244"/>
      <c r="B621" s="244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</row>
    <row r="622" spans="1:26" ht="15.75" customHeight="1" x14ac:dyDescent="0.2">
      <c r="A622" s="244"/>
      <c r="B622" s="244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</row>
    <row r="623" spans="1:26" ht="15.75" customHeight="1" x14ac:dyDescent="0.2">
      <c r="A623" s="244"/>
      <c r="B623" s="244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</row>
    <row r="624" spans="1:26" ht="15.75" customHeight="1" x14ac:dyDescent="0.2">
      <c r="A624" s="244"/>
      <c r="B624" s="244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</row>
    <row r="625" spans="1:26" ht="15.75" customHeight="1" x14ac:dyDescent="0.2">
      <c r="A625" s="244"/>
      <c r="B625" s="244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</row>
    <row r="626" spans="1:26" ht="15.75" customHeight="1" x14ac:dyDescent="0.2">
      <c r="A626" s="244"/>
      <c r="B626" s="244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</row>
    <row r="627" spans="1:26" ht="15.75" customHeight="1" x14ac:dyDescent="0.2">
      <c r="A627" s="244"/>
      <c r="B627" s="244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</row>
    <row r="628" spans="1:26" ht="15.75" customHeight="1" x14ac:dyDescent="0.2">
      <c r="A628" s="244"/>
      <c r="B628" s="244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</row>
    <row r="629" spans="1:26" ht="15.75" customHeight="1" x14ac:dyDescent="0.2">
      <c r="A629" s="244"/>
      <c r="B629" s="244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</row>
    <row r="630" spans="1:26" ht="15.75" customHeight="1" x14ac:dyDescent="0.2">
      <c r="A630" s="244"/>
      <c r="B630" s="244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</row>
    <row r="631" spans="1:26" ht="15.75" customHeight="1" x14ac:dyDescent="0.2">
      <c r="A631" s="244"/>
      <c r="B631" s="244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</row>
    <row r="632" spans="1:26" ht="15.75" customHeight="1" x14ac:dyDescent="0.2">
      <c r="A632" s="244"/>
      <c r="B632" s="244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</row>
    <row r="633" spans="1:26" ht="15.75" customHeight="1" x14ac:dyDescent="0.2">
      <c r="A633" s="244"/>
      <c r="B633" s="244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</row>
    <row r="634" spans="1:26" ht="15.75" customHeight="1" x14ac:dyDescent="0.2">
      <c r="A634" s="244"/>
      <c r="B634" s="244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</row>
    <row r="635" spans="1:26" ht="15.75" customHeight="1" x14ac:dyDescent="0.2">
      <c r="A635" s="244"/>
      <c r="B635" s="244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</row>
    <row r="636" spans="1:26" ht="15.75" customHeight="1" x14ac:dyDescent="0.2">
      <c r="A636" s="244"/>
      <c r="B636" s="244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</row>
    <row r="637" spans="1:26" ht="15.75" customHeight="1" x14ac:dyDescent="0.2">
      <c r="A637" s="244"/>
      <c r="B637" s="244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</row>
    <row r="638" spans="1:26" ht="15.75" customHeight="1" x14ac:dyDescent="0.2">
      <c r="A638" s="244"/>
      <c r="B638" s="244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</row>
    <row r="639" spans="1:26" ht="15.75" customHeight="1" x14ac:dyDescent="0.2">
      <c r="A639" s="244"/>
      <c r="B639" s="244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</row>
    <row r="640" spans="1:26" ht="15.75" customHeight="1" x14ac:dyDescent="0.2">
      <c r="A640" s="244"/>
      <c r="B640" s="244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</row>
    <row r="641" spans="1:26" ht="15.75" customHeight="1" x14ac:dyDescent="0.2">
      <c r="A641" s="244"/>
      <c r="B641" s="244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</row>
    <row r="642" spans="1:26" ht="15.75" customHeight="1" x14ac:dyDescent="0.2">
      <c r="A642" s="244"/>
      <c r="B642" s="244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</row>
    <row r="643" spans="1:26" ht="15.75" customHeight="1" x14ac:dyDescent="0.2">
      <c r="A643" s="244"/>
      <c r="B643" s="244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</row>
    <row r="644" spans="1:26" ht="15.75" customHeight="1" x14ac:dyDescent="0.2">
      <c r="A644" s="244"/>
      <c r="B644" s="244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</row>
    <row r="645" spans="1:26" ht="15.75" customHeight="1" x14ac:dyDescent="0.2">
      <c r="A645" s="244"/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</row>
    <row r="646" spans="1:26" ht="15.75" customHeight="1" x14ac:dyDescent="0.2">
      <c r="A646" s="244"/>
      <c r="B646" s="244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</row>
    <row r="647" spans="1:26" ht="15.75" customHeight="1" x14ac:dyDescent="0.2">
      <c r="A647" s="244"/>
      <c r="B647" s="244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</row>
    <row r="648" spans="1:26" ht="15.75" customHeight="1" x14ac:dyDescent="0.2">
      <c r="A648" s="244"/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</row>
    <row r="649" spans="1:26" ht="15.75" customHeight="1" x14ac:dyDescent="0.2">
      <c r="A649" s="244"/>
      <c r="B649" s="244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</row>
    <row r="650" spans="1:26" ht="15.75" customHeight="1" x14ac:dyDescent="0.2">
      <c r="A650" s="244"/>
      <c r="B650" s="244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</row>
    <row r="651" spans="1:26" ht="15.75" customHeight="1" x14ac:dyDescent="0.2">
      <c r="A651" s="244"/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</row>
    <row r="652" spans="1:26" ht="15.75" customHeight="1" x14ac:dyDescent="0.2">
      <c r="A652" s="244"/>
      <c r="B652" s="244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</row>
    <row r="653" spans="1:26" ht="15.75" customHeight="1" x14ac:dyDescent="0.2">
      <c r="A653" s="244"/>
      <c r="B653" s="244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</row>
    <row r="654" spans="1:26" ht="15.75" customHeight="1" x14ac:dyDescent="0.2">
      <c r="A654" s="244"/>
      <c r="B654" s="244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</row>
    <row r="655" spans="1:26" ht="15.75" customHeight="1" x14ac:dyDescent="0.2">
      <c r="A655" s="244"/>
      <c r="B655" s="244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</row>
    <row r="656" spans="1:26" ht="15.75" customHeight="1" x14ac:dyDescent="0.2">
      <c r="A656" s="244"/>
      <c r="B656" s="244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</row>
    <row r="657" spans="1:26" ht="15.75" customHeight="1" x14ac:dyDescent="0.2">
      <c r="A657" s="244"/>
      <c r="B657" s="244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</row>
    <row r="658" spans="1:26" ht="15.75" customHeight="1" x14ac:dyDescent="0.2">
      <c r="A658" s="244"/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</row>
    <row r="659" spans="1:26" ht="15.75" customHeight="1" x14ac:dyDescent="0.2">
      <c r="A659" s="244"/>
      <c r="B659" s="244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</row>
    <row r="660" spans="1:26" ht="15.75" customHeight="1" x14ac:dyDescent="0.2">
      <c r="A660" s="244"/>
      <c r="B660" s="244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</row>
    <row r="661" spans="1:26" ht="15.75" customHeight="1" x14ac:dyDescent="0.2">
      <c r="A661" s="244"/>
      <c r="B661" s="244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</row>
    <row r="662" spans="1:26" ht="15.75" customHeight="1" x14ac:dyDescent="0.2">
      <c r="A662" s="244"/>
      <c r="B662" s="244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</row>
    <row r="663" spans="1:26" ht="15.75" customHeight="1" x14ac:dyDescent="0.2">
      <c r="A663" s="244"/>
      <c r="B663" s="244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</row>
    <row r="664" spans="1:26" ht="15.75" customHeight="1" x14ac:dyDescent="0.2">
      <c r="A664" s="244"/>
      <c r="B664" s="244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</row>
    <row r="665" spans="1:26" ht="15.75" customHeight="1" x14ac:dyDescent="0.2">
      <c r="A665" s="244"/>
      <c r="B665" s="244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</row>
    <row r="666" spans="1:26" ht="15.75" customHeight="1" x14ac:dyDescent="0.2">
      <c r="A666" s="244"/>
      <c r="B666" s="244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</row>
    <row r="667" spans="1:26" ht="15.75" customHeight="1" x14ac:dyDescent="0.2">
      <c r="A667" s="244"/>
      <c r="B667" s="244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</row>
    <row r="668" spans="1:26" ht="15.75" customHeight="1" x14ac:dyDescent="0.2">
      <c r="A668" s="244"/>
      <c r="B668" s="244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</row>
    <row r="669" spans="1:26" ht="15.75" customHeight="1" x14ac:dyDescent="0.2">
      <c r="A669" s="244"/>
      <c r="B669" s="244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</row>
    <row r="670" spans="1:26" ht="15.75" customHeight="1" x14ac:dyDescent="0.2">
      <c r="A670" s="244"/>
      <c r="B670" s="244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</row>
    <row r="671" spans="1:26" ht="15.75" customHeight="1" x14ac:dyDescent="0.2">
      <c r="A671" s="244"/>
      <c r="B671" s="244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</row>
    <row r="672" spans="1:26" ht="15.75" customHeight="1" x14ac:dyDescent="0.2">
      <c r="A672" s="244"/>
      <c r="B672" s="244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</row>
    <row r="673" spans="1:26" ht="15.75" customHeight="1" x14ac:dyDescent="0.2">
      <c r="A673" s="244"/>
      <c r="B673" s="244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</row>
    <row r="674" spans="1:26" ht="15.75" customHeight="1" x14ac:dyDescent="0.2">
      <c r="A674" s="244"/>
      <c r="B674" s="244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</row>
    <row r="675" spans="1:26" ht="15.75" customHeight="1" x14ac:dyDescent="0.2">
      <c r="A675" s="244"/>
      <c r="B675" s="244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</row>
    <row r="676" spans="1:26" ht="15.75" customHeight="1" x14ac:dyDescent="0.2">
      <c r="A676" s="244"/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</row>
    <row r="677" spans="1:26" ht="15.75" customHeight="1" x14ac:dyDescent="0.2">
      <c r="A677" s="244"/>
      <c r="B677" s="244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</row>
    <row r="678" spans="1:26" ht="15.75" customHeight="1" x14ac:dyDescent="0.2">
      <c r="A678" s="244"/>
      <c r="B678" s="244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</row>
    <row r="679" spans="1:26" ht="15.75" customHeight="1" x14ac:dyDescent="0.2">
      <c r="A679" s="244"/>
      <c r="B679" s="244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</row>
    <row r="680" spans="1:26" ht="15.75" customHeight="1" x14ac:dyDescent="0.2">
      <c r="A680" s="244"/>
      <c r="B680" s="244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</row>
    <row r="681" spans="1:26" ht="15.75" customHeight="1" x14ac:dyDescent="0.2">
      <c r="A681" s="244"/>
      <c r="B681" s="244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</row>
    <row r="682" spans="1:26" ht="15.75" customHeight="1" x14ac:dyDescent="0.2">
      <c r="A682" s="244"/>
      <c r="B682" s="244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</row>
    <row r="683" spans="1:26" ht="15.75" customHeight="1" x14ac:dyDescent="0.2">
      <c r="A683" s="244"/>
      <c r="B683" s="244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</row>
    <row r="684" spans="1:26" ht="15.75" customHeight="1" x14ac:dyDescent="0.2">
      <c r="A684" s="244"/>
      <c r="B684" s="244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</row>
    <row r="685" spans="1:26" ht="15.75" customHeight="1" x14ac:dyDescent="0.2">
      <c r="A685" s="244"/>
      <c r="B685" s="244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</row>
    <row r="686" spans="1:26" ht="15.75" customHeight="1" x14ac:dyDescent="0.2">
      <c r="A686" s="244"/>
      <c r="B686" s="244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</row>
    <row r="687" spans="1:26" ht="15.75" customHeight="1" x14ac:dyDescent="0.2">
      <c r="A687" s="244"/>
      <c r="B687" s="244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</row>
    <row r="688" spans="1:26" ht="15.75" customHeight="1" x14ac:dyDescent="0.2">
      <c r="A688" s="244"/>
      <c r="B688" s="244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</row>
    <row r="689" spans="1:26" ht="15.75" customHeight="1" x14ac:dyDescent="0.2">
      <c r="A689" s="244"/>
      <c r="B689" s="244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</row>
    <row r="690" spans="1:26" ht="15.75" customHeight="1" x14ac:dyDescent="0.2">
      <c r="A690" s="244"/>
      <c r="B690" s="244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</row>
    <row r="691" spans="1:26" ht="15.75" customHeight="1" x14ac:dyDescent="0.2">
      <c r="A691" s="244"/>
      <c r="B691" s="244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</row>
    <row r="692" spans="1:26" ht="15.75" customHeight="1" x14ac:dyDescent="0.2">
      <c r="A692" s="244"/>
      <c r="B692" s="244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</row>
    <row r="693" spans="1:26" ht="15.75" customHeight="1" x14ac:dyDescent="0.2">
      <c r="A693" s="244"/>
      <c r="B693" s="244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</row>
    <row r="694" spans="1:26" ht="15.75" customHeight="1" x14ac:dyDescent="0.2">
      <c r="A694" s="244"/>
      <c r="B694" s="244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</row>
    <row r="695" spans="1:26" ht="15.75" customHeight="1" x14ac:dyDescent="0.2">
      <c r="A695" s="244"/>
      <c r="B695" s="244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</row>
    <row r="696" spans="1:26" ht="15.75" customHeight="1" x14ac:dyDescent="0.2">
      <c r="A696" s="244"/>
      <c r="B696" s="244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</row>
    <row r="697" spans="1:26" ht="15.75" customHeight="1" x14ac:dyDescent="0.2">
      <c r="A697" s="244"/>
      <c r="B697" s="244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</row>
    <row r="698" spans="1:26" ht="15.75" customHeight="1" x14ac:dyDescent="0.2">
      <c r="A698" s="244"/>
      <c r="B698" s="244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</row>
    <row r="699" spans="1:26" ht="15.75" customHeight="1" x14ac:dyDescent="0.2">
      <c r="A699" s="244"/>
      <c r="B699" s="244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</row>
    <row r="700" spans="1:26" ht="15.75" customHeight="1" x14ac:dyDescent="0.2">
      <c r="A700" s="244"/>
      <c r="B700" s="244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</row>
    <row r="701" spans="1:26" ht="15.75" customHeight="1" x14ac:dyDescent="0.2">
      <c r="A701" s="244"/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</row>
    <row r="702" spans="1:26" ht="15.75" customHeight="1" x14ac:dyDescent="0.2">
      <c r="A702" s="244"/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</row>
    <row r="703" spans="1:26" ht="15.75" customHeight="1" x14ac:dyDescent="0.2">
      <c r="A703" s="244"/>
      <c r="B703" s="244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</row>
    <row r="704" spans="1:26" ht="15.75" customHeight="1" x14ac:dyDescent="0.2">
      <c r="A704" s="244"/>
      <c r="B704" s="244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</row>
    <row r="705" spans="1:26" ht="15.75" customHeight="1" x14ac:dyDescent="0.2">
      <c r="A705" s="244"/>
      <c r="B705" s="244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</row>
    <row r="706" spans="1:26" ht="15.75" customHeight="1" x14ac:dyDescent="0.2">
      <c r="A706" s="244"/>
      <c r="B706" s="244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</row>
    <row r="707" spans="1:26" ht="15.75" customHeight="1" x14ac:dyDescent="0.2">
      <c r="A707" s="244"/>
      <c r="B707" s="244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</row>
    <row r="708" spans="1:26" ht="15.75" customHeight="1" x14ac:dyDescent="0.2">
      <c r="A708" s="244"/>
      <c r="B708" s="244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</row>
    <row r="709" spans="1:26" ht="15.75" customHeight="1" x14ac:dyDescent="0.2">
      <c r="A709" s="244"/>
      <c r="B709" s="244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</row>
    <row r="710" spans="1:26" ht="15.75" customHeight="1" x14ac:dyDescent="0.2">
      <c r="A710" s="244"/>
      <c r="B710" s="244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</row>
    <row r="711" spans="1:26" ht="15.75" customHeight="1" x14ac:dyDescent="0.2">
      <c r="A711" s="244"/>
      <c r="B711" s="244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</row>
    <row r="712" spans="1:26" ht="15.75" customHeight="1" x14ac:dyDescent="0.2">
      <c r="A712" s="244"/>
      <c r="B712" s="244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</row>
    <row r="713" spans="1:26" ht="15.75" customHeight="1" x14ac:dyDescent="0.2">
      <c r="A713" s="244"/>
      <c r="B713" s="244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</row>
    <row r="714" spans="1:26" ht="15.75" customHeight="1" x14ac:dyDescent="0.2">
      <c r="A714" s="244"/>
      <c r="B714" s="244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</row>
    <row r="715" spans="1:26" ht="15.75" customHeight="1" x14ac:dyDescent="0.2">
      <c r="A715" s="244"/>
      <c r="B715" s="244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</row>
    <row r="716" spans="1:26" ht="15.75" customHeight="1" x14ac:dyDescent="0.2">
      <c r="A716" s="244"/>
      <c r="B716" s="244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</row>
    <row r="717" spans="1:26" ht="15.75" customHeight="1" x14ac:dyDescent="0.2">
      <c r="A717" s="244"/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</row>
    <row r="718" spans="1:26" ht="15.75" customHeight="1" x14ac:dyDescent="0.2">
      <c r="A718" s="244"/>
      <c r="B718" s="244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</row>
    <row r="719" spans="1:26" ht="15.75" customHeight="1" x14ac:dyDescent="0.2">
      <c r="A719" s="244"/>
      <c r="B719" s="244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</row>
    <row r="720" spans="1:26" ht="15.75" customHeight="1" x14ac:dyDescent="0.2">
      <c r="A720" s="244"/>
      <c r="B720" s="244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</row>
    <row r="721" spans="1:26" ht="15.75" customHeight="1" x14ac:dyDescent="0.2">
      <c r="A721" s="244"/>
      <c r="B721" s="244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</row>
    <row r="722" spans="1:26" ht="15.75" customHeight="1" x14ac:dyDescent="0.2">
      <c r="A722" s="244"/>
      <c r="B722" s="244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</row>
    <row r="723" spans="1:26" ht="15.75" customHeight="1" x14ac:dyDescent="0.2">
      <c r="A723" s="244"/>
      <c r="B723" s="244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</row>
    <row r="724" spans="1:26" ht="15.75" customHeight="1" x14ac:dyDescent="0.2">
      <c r="A724" s="244"/>
      <c r="B724" s="244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</row>
    <row r="725" spans="1:26" ht="15.75" customHeight="1" x14ac:dyDescent="0.2">
      <c r="A725" s="244"/>
      <c r="B725" s="244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</row>
    <row r="726" spans="1:26" ht="15.75" customHeight="1" x14ac:dyDescent="0.2">
      <c r="A726" s="244"/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</row>
    <row r="727" spans="1:26" ht="15.75" customHeight="1" x14ac:dyDescent="0.2">
      <c r="A727" s="244"/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</row>
    <row r="728" spans="1:26" ht="15.75" customHeight="1" x14ac:dyDescent="0.2">
      <c r="A728" s="244"/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</row>
    <row r="729" spans="1:26" ht="15.75" customHeight="1" x14ac:dyDescent="0.2">
      <c r="A729" s="244"/>
      <c r="B729" s="244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</row>
    <row r="730" spans="1:26" ht="15.75" customHeight="1" x14ac:dyDescent="0.2">
      <c r="A730" s="244"/>
      <c r="B730" s="244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</row>
    <row r="731" spans="1:26" ht="15.75" customHeight="1" x14ac:dyDescent="0.2">
      <c r="A731" s="244"/>
      <c r="B731" s="244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</row>
    <row r="732" spans="1:26" ht="15.75" customHeight="1" x14ac:dyDescent="0.2">
      <c r="A732" s="244"/>
      <c r="B732" s="244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</row>
    <row r="733" spans="1:26" ht="15.75" customHeight="1" x14ac:dyDescent="0.2">
      <c r="A733" s="244"/>
      <c r="B733" s="244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</row>
    <row r="734" spans="1:26" ht="15.75" customHeight="1" x14ac:dyDescent="0.2">
      <c r="A734" s="244"/>
      <c r="B734" s="244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</row>
    <row r="735" spans="1:26" ht="15.75" customHeight="1" x14ac:dyDescent="0.2">
      <c r="A735" s="244"/>
      <c r="B735" s="244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</row>
    <row r="736" spans="1:26" ht="15.75" customHeight="1" x14ac:dyDescent="0.2">
      <c r="A736" s="244"/>
      <c r="B736" s="244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</row>
    <row r="737" spans="1:26" ht="15.75" customHeight="1" x14ac:dyDescent="0.2">
      <c r="A737" s="244"/>
      <c r="B737" s="244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</row>
    <row r="738" spans="1:26" ht="15.75" customHeight="1" x14ac:dyDescent="0.2">
      <c r="A738" s="244"/>
      <c r="B738" s="244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</row>
    <row r="739" spans="1:26" ht="15.75" customHeight="1" x14ac:dyDescent="0.2">
      <c r="A739" s="244"/>
      <c r="B739" s="244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</row>
    <row r="740" spans="1:26" ht="15.75" customHeight="1" x14ac:dyDescent="0.2">
      <c r="A740" s="244"/>
      <c r="B740" s="244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</row>
    <row r="741" spans="1:26" ht="15.75" customHeight="1" x14ac:dyDescent="0.2">
      <c r="A741" s="244"/>
      <c r="B741" s="244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</row>
    <row r="742" spans="1:26" ht="15.75" customHeight="1" x14ac:dyDescent="0.2">
      <c r="A742" s="244"/>
      <c r="B742" s="244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</row>
    <row r="743" spans="1:26" ht="15.75" customHeight="1" x14ac:dyDescent="0.2">
      <c r="A743" s="244"/>
      <c r="B743" s="244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</row>
    <row r="744" spans="1:26" ht="15.75" customHeight="1" x14ac:dyDescent="0.2">
      <c r="A744" s="244"/>
      <c r="B744" s="244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</row>
    <row r="745" spans="1:26" ht="15.75" customHeight="1" x14ac:dyDescent="0.2">
      <c r="A745" s="244"/>
      <c r="B745" s="244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</row>
    <row r="746" spans="1:26" ht="15.75" customHeight="1" x14ac:dyDescent="0.2">
      <c r="A746" s="244"/>
      <c r="B746" s="244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</row>
    <row r="747" spans="1:26" ht="15.75" customHeight="1" x14ac:dyDescent="0.2">
      <c r="A747" s="244"/>
      <c r="B747" s="244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</row>
    <row r="748" spans="1:26" ht="15.75" customHeight="1" x14ac:dyDescent="0.2">
      <c r="A748" s="244"/>
      <c r="B748" s="244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</row>
    <row r="749" spans="1:26" ht="15.75" customHeight="1" x14ac:dyDescent="0.2">
      <c r="A749" s="244"/>
      <c r="B749" s="244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</row>
    <row r="750" spans="1:26" ht="15.75" customHeight="1" x14ac:dyDescent="0.2">
      <c r="A750" s="244"/>
      <c r="B750" s="244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</row>
    <row r="751" spans="1:26" ht="15.75" customHeight="1" x14ac:dyDescent="0.2">
      <c r="A751" s="244"/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</row>
    <row r="752" spans="1:26" ht="15.75" customHeight="1" x14ac:dyDescent="0.2">
      <c r="A752" s="244"/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</row>
    <row r="753" spans="1:26" ht="15.75" customHeight="1" x14ac:dyDescent="0.2">
      <c r="A753" s="244"/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</row>
    <row r="754" spans="1:26" ht="15.75" customHeight="1" x14ac:dyDescent="0.2">
      <c r="A754" s="244"/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</row>
    <row r="755" spans="1:26" ht="15.75" customHeight="1" x14ac:dyDescent="0.2">
      <c r="A755" s="244"/>
      <c r="B755" s="244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</row>
    <row r="756" spans="1:26" ht="15.75" customHeight="1" x14ac:dyDescent="0.2">
      <c r="A756" s="244"/>
      <c r="B756" s="244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</row>
    <row r="757" spans="1:26" ht="15.75" customHeight="1" x14ac:dyDescent="0.2">
      <c r="A757" s="244"/>
      <c r="B757" s="244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</row>
    <row r="758" spans="1:26" ht="15.75" customHeight="1" x14ac:dyDescent="0.2">
      <c r="A758" s="244"/>
      <c r="B758" s="244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</row>
    <row r="759" spans="1:26" ht="15.75" customHeight="1" x14ac:dyDescent="0.2">
      <c r="A759" s="244"/>
      <c r="B759" s="244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</row>
    <row r="760" spans="1:26" ht="15.75" customHeight="1" x14ac:dyDescent="0.2">
      <c r="A760" s="244"/>
      <c r="B760" s="244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</row>
    <row r="761" spans="1:26" ht="15.75" customHeight="1" x14ac:dyDescent="0.2">
      <c r="A761" s="244"/>
      <c r="B761" s="244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</row>
    <row r="762" spans="1:26" ht="15.75" customHeight="1" x14ac:dyDescent="0.2">
      <c r="A762" s="244"/>
      <c r="B762" s="244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</row>
    <row r="763" spans="1:26" ht="15.75" customHeight="1" x14ac:dyDescent="0.2">
      <c r="A763" s="244"/>
      <c r="B763" s="244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</row>
    <row r="764" spans="1:26" ht="15.75" customHeight="1" x14ac:dyDescent="0.2">
      <c r="A764" s="244"/>
      <c r="B764" s="244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</row>
    <row r="765" spans="1:26" ht="15.75" customHeight="1" x14ac:dyDescent="0.2">
      <c r="A765" s="244"/>
      <c r="B765" s="244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</row>
    <row r="766" spans="1:26" ht="15.75" customHeight="1" x14ac:dyDescent="0.2">
      <c r="A766" s="244"/>
      <c r="B766" s="244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</row>
    <row r="767" spans="1:26" ht="15.75" customHeight="1" x14ac:dyDescent="0.2">
      <c r="A767" s="244"/>
      <c r="B767" s="244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</row>
    <row r="768" spans="1:26" ht="15.75" customHeight="1" x14ac:dyDescent="0.2">
      <c r="A768" s="244"/>
      <c r="B768" s="244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</row>
    <row r="769" spans="1:26" ht="15.75" customHeight="1" x14ac:dyDescent="0.2">
      <c r="A769" s="244"/>
      <c r="B769" s="244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</row>
    <row r="770" spans="1:26" ht="15.75" customHeight="1" x14ac:dyDescent="0.2">
      <c r="A770" s="244"/>
      <c r="B770" s="244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</row>
    <row r="771" spans="1:26" ht="15.75" customHeight="1" x14ac:dyDescent="0.2">
      <c r="A771" s="244"/>
      <c r="B771" s="244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</row>
    <row r="772" spans="1:26" ht="15.75" customHeight="1" x14ac:dyDescent="0.2">
      <c r="A772" s="244"/>
      <c r="B772" s="244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</row>
    <row r="773" spans="1:26" ht="15.75" customHeight="1" x14ac:dyDescent="0.2">
      <c r="A773" s="244"/>
      <c r="B773" s="244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</row>
    <row r="774" spans="1:26" ht="15.75" customHeight="1" x14ac:dyDescent="0.2">
      <c r="A774" s="244"/>
      <c r="B774" s="244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</row>
    <row r="775" spans="1:26" ht="15.75" customHeight="1" x14ac:dyDescent="0.2">
      <c r="A775" s="244"/>
      <c r="B775" s="244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</row>
    <row r="776" spans="1:26" ht="15.75" customHeight="1" x14ac:dyDescent="0.2">
      <c r="A776" s="244"/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</row>
    <row r="777" spans="1:26" ht="15.75" customHeight="1" x14ac:dyDescent="0.2">
      <c r="A777" s="244"/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</row>
    <row r="778" spans="1:26" ht="15.75" customHeight="1" x14ac:dyDescent="0.2">
      <c r="A778" s="244"/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</row>
    <row r="779" spans="1:26" ht="15.75" customHeight="1" x14ac:dyDescent="0.2">
      <c r="A779" s="244"/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</row>
    <row r="780" spans="1:26" ht="15.75" customHeight="1" x14ac:dyDescent="0.2">
      <c r="A780" s="244"/>
      <c r="B780" s="244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</row>
    <row r="781" spans="1:26" ht="15.75" customHeight="1" x14ac:dyDescent="0.2">
      <c r="A781" s="244"/>
      <c r="B781" s="244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</row>
    <row r="782" spans="1:26" ht="15.75" customHeight="1" x14ac:dyDescent="0.2">
      <c r="A782" s="244"/>
      <c r="B782" s="244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</row>
    <row r="783" spans="1:26" ht="15.75" customHeight="1" x14ac:dyDescent="0.2">
      <c r="A783" s="244"/>
      <c r="B783" s="244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</row>
    <row r="784" spans="1:26" ht="15.75" customHeight="1" x14ac:dyDescent="0.2">
      <c r="A784" s="244"/>
      <c r="B784" s="244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</row>
    <row r="785" spans="1:26" ht="15.75" customHeight="1" x14ac:dyDescent="0.2">
      <c r="A785" s="244"/>
      <c r="B785" s="244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</row>
    <row r="786" spans="1:26" ht="15.75" customHeight="1" x14ac:dyDescent="0.2">
      <c r="A786" s="244"/>
      <c r="B786" s="244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</row>
    <row r="787" spans="1:26" ht="15.75" customHeight="1" x14ac:dyDescent="0.2">
      <c r="A787" s="244"/>
      <c r="B787" s="244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</row>
    <row r="788" spans="1:26" ht="15.75" customHeight="1" x14ac:dyDescent="0.2">
      <c r="A788" s="244"/>
      <c r="B788" s="244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</row>
    <row r="789" spans="1:26" ht="15.75" customHeight="1" x14ac:dyDescent="0.2">
      <c r="A789" s="244"/>
      <c r="B789" s="244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</row>
    <row r="790" spans="1:26" ht="15.75" customHeight="1" x14ac:dyDescent="0.2">
      <c r="A790" s="244"/>
      <c r="B790" s="244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</row>
    <row r="791" spans="1:26" ht="15.75" customHeight="1" x14ac:dyDescent="0.2">
      <c r="A791" s="244"/>
      <c r="B791" s="244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</row>
    <row r="792" spans="1:26" ht="15.75" customHeight="1" x14ac:dyDescent="0.2">
      <c r="A792" s="244"/>
      <c r="B792" s="244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</row>
    <row r="793" spans="1:26" ht="15.75" customHeight="1" x14ac:dyDescent="0.2">
      <c r="A793" s="244"/>
      <c r="B793" s="244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</row>
    <row r="794" spans="1:26" ht="15.75" customHeight="1" x14ac:dyDescent="0.2">
      <c r="A794" s="244"/>
      <c r="B794" s="244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</row>
    <row r="795" spans="1:26" ht="15.75" customHeight="1" x14ac:dyDescent="0.2">
      <c r="A795" s="244"/>
      <c r="B795" s="244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</row>
    <row r="796" spans="1:26" ht="15.75" customHeight="1" x14ac:dyDescent="0.2">
      <c r="A796" s="244"/>
      <c r="B796" s="244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</row>
    <row r="797" spans="1:26" ht="15.75" customHeight="1" x14ac:dyDescent="0.2">
      <c r="A797" s="244"/>
      <c r="B797" s="244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</row>
    <row r="798" spans="1:26" ht="15.75" customHeight="1" x14ac:dyDescent="0.2">
      <c r="A798" s="244"/>
      <c r="B798" s="244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</row>
    <row r="799" spans="1:26" ht="15.75" customHeight="1" x14ac:dyDescent="0.2">
      <c r="A799" s="244"/>
      <c r="B799" s="244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</row>
    <row r="800" spans="1:26" ht="15.75" customHeight="1" x14ac:dyDescent="0.2">
      <c r="A800" s="244"/>
      <c r="B800" s="244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</row>
    <row r="801" spans="1:26" ht="15.75" customHeight="1" x14ac:dyDescent="0.2">
      <c r="A801" s="244"/>
      <c r="B801" s="244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</row>
    <row r="802" spans="1:26" ht="15.75" customHeight="1" x14ac:dyDescent="0.2">
      <c r="A802" s="244"/>
      <c r="B802" s="244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</row>
    <row r="803" spans="1:26" ht="15.75" customHeight="1" x14ac:dyDescent="0.2">
      <c r="A803" s="244"/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</row>
    <row r="804" spans="1:26" ht="15.75" customHeight="1" x14ac:dyDescent="0.2">
      <c r="A804" s="244"/>
      <c r="B804" s="244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</row>
    <row r="805" spans="1:26" ht="15.75" customHeight="1" x14ac:dyDescent="0.2">
      <c r="A805" s="244"/>
      <c r="B805" s="244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</row>
    <row r="806" spans="1:26" ht="15.75" customHeight="1" x14ac:dyDescent="0.2">
      <c r="A806" s="244"/>
      <c r="B806" s="244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</row>
    <row r="807" spans="1:26" ht="15.75" customHeight="1" x14ac:dyDescent="0.2">
      <c r="A807" s="244"/>
      <c r="B807" s="244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</row>
    <row r="808" spans="1:26" ht="15.75" customHeight="1" x14ac:dyDescent="0.2">
      <c r="A808" s="244"/>
      <c r="B808" s="244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</row>
    <row r="809" spans="1:26" ht="15.75" customHeight="1" x14ac:dyDescent="0.2">
      <c r="A809" s="244"/>
      <c r="B809" s="244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</row>
    <row r="810" spans="1:26" ht="15.75" customHeight="1" x14ac:dyDescent="0.2">
      <c r="A810" s="244"/>
      <c r="B810" s="244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</row>
    <row r="811" spans="1:26" ht="15.75" customHeight="1" x14ac:dyDescent="0.2">
      <c r="A811" s="244"/>
      <c r="B811" s="244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</row>
    <row r="812" spans="1:26" ht="15.75" customHeight="1" x14ac:dyDescent="0.2">
      <c r="A812" s="244"/>
      <c r="B812" s="244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</row>
    <row r="813" spans="1:26" ht="15.75" customHeight="1" x14ac:dyDescent="0.2">
      <c r="A813" s="244"/>
      <c r="B813" s="244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</row>
    <row r="814" spans="1:26" ht="15.75" customHeight="1" x14ac:dyDescent="0.2">
      <c r="A814" s="244"/>
      <c r="B814" s="244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</row>
    <row r="815" spans="1:26" ht="15.75" customHeight="1" x14ac:dyDescent="0.2">
      <c r="A815" s="244"/>
      <c r="B815" s="244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</row>
    <row r="816" spans="1:26" ht="15.75" customHeight="1" x14ac:dyDescent="0.2">
      <c r="A816" s="244"/>
      <c r="B816" s="244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</row>
    <row r="817" spans="1:26" ht="15.75" customHeight="1" x14ac:dyDescent="0.2">
      <c r="A817" s="244"/>
      <c r="B817" s="244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</row>
    <row r="818" spans="1:26" ht="15.75" customHeight="1" x14ac:dyDescent="0.2">
      <c r="A818" s="244"/>
      <c r="B818" s="244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</row>
    <row r="819" spans="1:26" ht="15.75" customHeight="1" x14ac:dyDescent="0.2">
      <c r="A819" s="244"/>
      <c r="B819" s="244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</row>
    <row r="820" spans="1:26" ht="15.75" customHeight="1" x14ac:dyDescent="0.2">
      <c r="A820" s="244"/>
      <c r="B820" s="244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</row>
    <row r="821" spans="1:26" ht="15.75" customHeight="1" x14ac:dyDescent="0.2">
      <c r="A821" s="244"/>
      <c r="B821" s="244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</row>
    <row r="822" spans="1:26" ht="15.75" customHeight="1" x14ac:dyDescent="0.2">
      <c r="A822" s="244"/>
      <c r="B822" s="244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</row>
    <row r="823" spans="1:26" ht="15.75" customHeight="1" x14ac:dyDescent="0.2">
      <c r="A823" s="244"/>
      <c r="B823" s="244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</row>
    <row r="824" spans="1:26" ht="15.75" customHeight="1" x14ac:dyDescent="0.2">
      <c r="A824" s="244"/>
      <c r="B824" s="244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</row>
    <row r="825" spans="1:26" ht="15.75" customHeight="1" x14ac:dyDescent="0.2">
      <c r="A825" s="244"/>
      <c r="B825" s="244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</row>
    <row r="826" spans="1:26" ht="15.75" customHeight="1" x14ac:dyDescent="0.2">
      <c r="A826" s="244"/>
      <c r="B826" s="244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</row>
    <row r="827" spans="1:26" ht="15.75" customHeight="1" x14ac:dyDescent="0.2">
      <c r="A827" s="244"/>
      <c r="B827" s="244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</row>
    <row r="828" spans="1:26" ht="15.75" customHeight="1" x14ac:dyDescent="0.2">
      <c r="A828" s="244"/>
      <c r="B828" s="244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</row>
    <row r="829" spans="1:26" ht="15.75" customHeight="1" x14ac:dyDescent="0.2">
      <c r="A829" s="244"/>
      <c r="B829" s="244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</row>
    <row r="830" spans="1:26" ht="15.75" customHeight="1" x14ac:dyDescent="0.2">
      <c r="A830" s="244"/>
      <c r="B830" s="244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</row>
    <row r="831" spans="1:26" ht="15.75" customHeight="1" x14ac:dyDescent="0.2">
      <c r="A831" s="244"/>
      <c r="B831" s="244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</row>
    <row r="832" spans="1:26" ht="15.75" customHeight="1" x14ac:dyDescent="0.2">
      <c r="A832" s="244"/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</row>
    <row r="833" spans="1:26" ht="15.75" customHeight="1" x14ac:dyDescent="0.2">
      <c r="A833" s="244"/>
      <c r="B833" s="244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</row>
    <row r="834" spans="1:26" ht="15.75" customHeight="1" x14ac:dyDescent="0.2">
      <c r="A834" s="244"/>
      <c r="B834" s="244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</row>
    <row r="835" spans="1:26" ht="15.75" customHeight="1" x14ac:dyDescent="0.2">
      <c r="A835" s="244"/>
      <c r="B835" s="244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</row>
    <row r="836" spans="1:26" ht="15.75" customHeight="1" x14ac:dyDescent="0.2">
      <c r="A836" s="244"/>
      <c r="B836" s="244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</row>
    <row r="837" spans="1:26" ht="15.75" customHeight="1" x14ac:dyDescent="0.2">
      <c r="A837" s="244"/>
      <c r="B837" s="244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</row>
    <row r="838" spans="1:26" ht="15.75" customHeight="1" x14ac:dyDescent="0.2">
      <c r="A838" s="244"/>
      <c r="B838" s="244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</row>
    <row r="839" spans="1:26" ht="15.75" customHeight="1" x14ac:dyDescent="0.2">
      <c r="A839" s="244"/>
      <c r="B839" s="244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</row>
    <row r="840" spans="1:26" ht="15.75" customHeight="1" x14ac:dyDescent="0.2">
      <c r="A840" s="244"/>
      <c r="B840" s="244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</row>
    <row r="841" spans="1:26" ht="15.75" customHeight="1" x14ac:dyDescent="0.2">
      <c r="A841" s="244"/>
      <c r="B841" s="244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</row>
    <row r="842" spans="1:26" ht="15.75" customHeight="1" x14ac:dyDescent="0.2">
      <c r="A842" s="244"/>
      <c r="B842" s="244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</row>
    <row r="843" spans="1:26" ht="15.75" customHeight="1" x14ac:dyDescent="0.2">
      <c r="A843" s="244"/>
      <c r="B843" s="244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</row>
    <row r="844" spans="1:26" ht="15.75" customHeight="1" x14ac:dyDescent="0.2">
      <c r="A844" s="244"/>
      <c r="B844" s="244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</row>
    <row r="845" spans="1:26" ht="15.75" customHeight="1" x14ac:dyDescent="0.2">
      <c r="A845" s="244"/>
      <c r="B845" s="244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</row>
    <row r="846" spans="1:26" ht="15.75" customHeight="1" x14ac:dyDescent="0.2">
      <c r="A846" s="244"/>
      <c r="B846" s="244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</row>
    <row r="847" spans="1:26" ht="15.75" customHeight="1" x14ac:dyDescent="0.2">
      <c r="A847" s="244"/>
      <c r="B847" s="244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</row>
    <row r="848" spans="1:26" ht="15.75" customHeight="1" x14ac:dyDescent="0.2">
      <c r="A848" s="244"/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</row>
    <row r="849" spans="1:26" ht="15.75" customHeight="1" x14ac:dyDescent="0.2">
      <c r="A849" s="244"/>
      <c r="B849" s="244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</row>
    <row r="850" spans="1:26" ht="15.75" customHeight="1" x14ac:dyDescent="0.2">
      <c r="A850" s="244"/>
      <c r="B850" s="244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</row>
    <row r="851" spans="1:26" ht="15.75" customHeight="1" x14ac:dyDescent="0.2">
      <c r="A851" s="244"/>
      <c r="B851" s="244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</row>
    <row r="852" spans="1:26" ht="15.75" customHeight="1" x14ac:dyDescent="0.2">
      <c r="A852" s="244"/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</row>
    <row r="853" spans="1:26" ht="15.75" customHeight="1" x14ac:dyDescent="0.2">
      <c r="A853" s="244"/>
      <c r="B853" s="244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</row>
    <row r="854" spans="1:26" ht="15.75" customHeight="1" x14ac:dyDescent="0.2">
      <c r="A854" s="244"/>
      <c r="B854" s="244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</row>
    <row r="855" spans="1:26" ht="15.75" customHeight="1" x14ac:dyDescent="0.2">
      <c r="A855" s="244"/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</row>
    <row r="856" spans="1:26" ht="15.75" customHeight="1" x14ac:dyDescent="0.2">
      <c r="A856" s="244"/>
      <c r="B856" s="244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</row>
    <row r="857" spans="1:26" ht="15.75" customHeight="1" x14ac:dyDescent="0.2">
      <c r="A857" s="244"/>
      <c r="B857" s="244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</row>
    <row r="858" spans="1:26" ht="15.75" customHeight="1" x14ac:dyDescent="0.2">
      <c r="A858" s="244"/>
      <c r="B858" s="244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</row>
    <row r="859" spans="1:26" ht="15.75" customHeight="1" x14ac:dyDescent="0.2">
      <c r="A859" s="244"/>
      <c r="B859" s="244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</row>
    <row r="860" spans="1:26" ht="15.75" customHeight="1" x14ac:dyDescent="0.2">
      <c r="A860" s="244"/>
      <c r="B860" s="244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</row>
    <row r="861" spans="1:26" ht="15.75" customHeight="1" x14ac:dyDescent="0.2">
      <c r="A861" s="244"/>
      <c r="B861" s="244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</row>
    <row r="862" spans="1:26" ht="15.75" customHeight="1" x14ac:dyDescent="0.2">
      <c r="A862" s="244"/>
      <c r="B862" s="244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</row>
    <row r="863" spans="1:26" ht="15.75" customHeight="1" x14ac:dyDescent="0.2">
      <c r="A863" s="244"/>
      <c r="B863" s="244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</row>
    <row r="864" spans="1:26" ht="15.75" customHeight="1" x14ac:dyDescent="0.2">
      <c r="A864" s="244"/>
      <c r="B864" s="244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</row>
    <row r="865" spans="1:26" ht="15.75" customHeight="1" x14ac:dyDescent="0.2">
      <c r="A865" s="244"/>
      <c r="B865" s="244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</row>
    <row r="866" spans="1:26" ht="15.75" customHeight="1" x14ac:dyDescent="0.2">
      <c r="A866" s="244"/>
      <c r="B866" s="244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</row>
    <row r="867" spans="1:26" ht="15.75" customHeight="1" x14ac:dyDescent="0.2">
      <c r="A867" s="244"/>
      <c r="B867" s="244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</row>
    <row r="868" spans="1:26" ht="15.75" customHeight="1" x14ac:dyDescent="0.2">
      <c r="A868" s="244"/>
      <c r="B868" s="244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</row>
    <row r="869" spans="1:26" ht="15.75" customHeight="1" x14ac:dyDescent="0.2">
      <c r="A869" s="244"/>
      <c r="B869" s="244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</row>
    <row r="870" spans="1:26" ht="15.75" customHeight="1" x14ac:dyDescent="0.2">
      <c r="A870" s="244"/>
      <c r="B870" s="244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</row>
    <row r="871" spans="1:26" ht="15.75" customHeight="1" x14ac:dyDescent="0.2">
      <c r="A871" s="244"/>
      <c r="B871" s="244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</row>
    <row r="872" spans="1:26" ht="15.75" customHeight="1" x14ac:dyDescent="0.2">
      <c r="A872" s="244"/>
      <c r="B872" s="244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</row>
    <row r="873" spans="1:26" ht="15.75" customHeight="1" x14ac:dyDescent="0.2">
      <c r="A873" s="244"/>
      <c r="B873" s="244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</row>
    <row r="874" spans="1:26" ht="15.75" customHeight="1" x14ac:dyDescent="0.2">
      <c r="A874" s="244"/>
      <c r="B874" s="244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</row>
    <row r="875" spans="1:26" ht="15.75" customHeight="1" x14ac:dyDescent="0.2">
      <c r="A875" s="244"/>
      <c r="B875" s="244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</row>
    <row r="876" spans="1:26" ht="15.75" customHeight="1" x14ac:dyDescent="0.2">
      <c r="A876" s="244"/>
      <c r="B876" s="244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</row>
    <row r="877" spans="1:26" ht="15.75" customHeight="1" x14ac:dyDescent="0.2">
      <c r="A877" s="244"/>
      <c r="B877" s="244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</row>
    <row r="878" spans="1:26" ht="15.75" customHeight="1" x14ac:dyDescent="0.2">
      <c r="A878" s="244"/>
      <c r="B878" s="244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</row>
    <row r="879" spans="1:26" ht="15.75" customHeight="1" x14ac:dyDescent="0.2">
      <c r="A879" s="244"/>
      <c r="B879" s="244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</row>
    <row r="880" spans="1:26" ht="15.75" customHeight="1" x14ac:dyDescent="0.2">
      <c r="A880" s="244"/>
      <c r="B880" s="244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</row>
    <row r="881" spans="1:26" ht="15.75" customHeight="1" x14ac:dyDescent="0.2">
      <c r="A881" s="244"/>
      <c r="B881" s="244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</row>
    <row r="882" spans="1:26" ht="15.75" customHeight="1" x14ac:dyDescent="0.2">
      <c r="A882" s="244"/>
      <c r="B882" s="244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</row>
    <row r="883" spans="1:26" ht="15.75" customHeight="1" x14ac:dyDescent="0.2">
      <c r="A883" s="244"/>
      <c r="B883" s="244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</row>
    <row r="884" spans="1:26" ht="15.75" customHeight="1" x14ac:dyDescent="0.2">
      <c r="A884" s="244"/>
      <c r="B884" s="244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</row>
    <row r="885" spans="1:26" ht="15.75" customHeight="1" x14ac:dyDescent="0.2">
      <c r="A885" s="244"/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</row>
    <row r="886" spans="1:26" ht="15.75" customHeight="1" x14ac:dyDescent="0.2">
      <c r="A886" s="244"/>
      <c r="B886" s="244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</row>
    <row r="887" spans="1:26" ht="15.75" customHeight="1" x14ac:dyDescent="0.2">
      <c r="A887" s="244"/>
      <c r="B887" s="244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</row>
    <row r="888" spans="1:26" ht="15.75" customHeight="1" x14ac:dyDescent="0.2">
      <c r="A888" s="244"/>
      <c r="B888" s="244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</row>
    <row r="889" spans="1:26" ht="15.75" customHeight="1" x14ac:dyDescent="0.2">
      <c r="A889" s="244"/>
      <c r="B889" s="244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</row>
    <row r="890" spans="1:26" ht="15.75" customHeight="1" x14ac:dyDescent="0.2">
      <c r="A890" s="244"/>
      <c r="B890" s="244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</row>
    <row r="891" spans="1:26" ht="15.75" customHeight="1" x14ac:dyDescent="0.2">
      <c r="A891" s="244"/>
      <c r="B891" s="244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</row>
    <row r="892" spans="1:26" ht="15.75" customHeight="1" x14ac:dyDescent="0.2">
      <c r="A892" s="244"/>
      <c r="B892" s="244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</row>
    <row r="893" spans="1:26" ht="15.75" customHeight="1" x14ac:dyDescent="0.2">
      <c r="A893" s="244"/>
      <c r="B893" s="244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</row>
    <row r="894" spans="1:26" ht="15.75" customHeight="1" x14ac:dyDescent="0.2">
      <c r="A894" s="244"/>
      <c r="B894" s="244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</row>
    <row r="895" spans="1:26" ht="15.75" customHeight="1" x14ac:dyDescent="0.2">
      <c r="A895" s="244"/>
      <c r="B895" s="244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</row>
    <row r="896" spans="1:26" ht="15.75" customHeight="1" x14ac:dyDescent="0.2">
      <c r="A896" s="244"/>
      <c r="B896" s="244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</row>
    <row r="897" spans="1:26" ht="15.75" customHeight="1" x14ac:dyDescent="0.2">
      <c r="A897" s="244"/>
      <c r="B897" s="244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</row>
    <row r="898" spans="1:26" ht="15.75" customHeight="1" x14ac:dyDescent="0.2">
      <c r="A898" s="244"/>
      <c r="B898" s="244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  <c r="U898" s="244"/>
      <c r="V898" s="244"/>
      <c r="W898" s="244"/>
      <c r="X898" s="244"/>
      <c r="Y898" s="244"/>
      <c r="Z898" s="244"/>
    </row>
    <row r="899" spans="1:26" ht="15.75" customHeight="1" x14ac:dyDescent="0.2">
      <c r="A899" s="244"/>
      <c r="B899" s="244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  <c r="U899" s="244"/>
      <c r="V899" s="244"/>
      <c r="W899" s="244"/>
      <c r="X899" s="244"/>
      <c r="Y899" s="244"/>
      <c r="Z899" s="244"/>
    </row>
    <row r="900" spans="1:26" ht="15.75" customHeight="1" x14ac:dyDescent="0.2">
      <c r="A900" s="244"/>
      <c r="B900" s="244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  <c r="U900" s="244"/>
      <c r="V900" s="244"/>
      <c r="W900" s="244"/>
      <c r="X900" s="244"/>
      <c r="Y900" s="244"/>
      <c r="Z900" s="244"/>
    </row>
    <row r="901" spans="1:26" ht="15.75" customHeight="1" x14ac:dyDescent="0.2">
      <c r="A901" s="244"/>
      <c r="B901" s="244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  <c r="T901" s="244"/>
      <c r="U901" s="244"/>
      <c r="V901" s="244"/>
      <c r="W901" s="244"/>
      <c r="X901" s="244"/>
      <c r="Y901" s="244"/>
      <c r="Z901" s="244"/>
    </row>
    <row r="902" spans="1:26" ht="15.75" customHeight="1" x14ac:dyDescent="0.2">
      <c r="A902" s="244"/>
      <c r="B902" s="244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  <c r="R902" s="244"/>
      <c r="S902" s="244"/>
      <c r="T902" s="244"/>
      <c r="U902" s="244"/>
      <c r="V902" s="244"/>
      <c r="W902" s="244"/>
      <c r="X902" s="244"/>
      <c r="Y902" s="244"/>
      <c r="Z902" s="244"/>
    </row>
    <row r="903" spans="1:26" ht="15.75" customHeight="1" x14ac:dyDescent="0.2">
      <c r="A903" s="244"/>
      <c r="B903" s="244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  <c r="U903" s="244"/>
      <c r="V903" s="244"/>
      <c r="W903" s="244"/>
      <c r="X903" s="244"/>
      <c r="Y903" s="244"/>
      <c r="Z903" s="244"/>
    </row>
    <row r="904" spans="1:26" ht="15.75" customHeight="1" x14ac:dyDescent="0.2">
      <c r="A904" s="244"/>
      <c r="B904" s="244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  <c r="U904" s="244"/>
      <c r="V904" s="244"/>
      <c r="W904" s="244"/>
      <c r="X904" s="244"/>
      <c r="Y904" s="244"/>
      <c r="Z904" s="244"/>
    </row>
    <row r="905" spans="1:26" ht="15.75" customHeight="1" x14ac:dyDescent="0.2">
      <c r="A905" s="244"/>
      <c r="B905" s="244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  <c r="U905" s="244"/>
      <c r="V905" s="244"/>
      <c r="W905" s="244"/>
      <c r="X905" s="244"/>
      <c r="Y905" s="244"/>
      <c r="Z905" s="244"/>
    </row>
    <row r="906" spans="1:26" ht="15.75" customHeight="1" x14ac:dyDescent="0.2">
      <c r="A906" s="244"/>
      <c r="B906" s="244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  <c r="U906" s="244"/>
      <c r="V906" s="244"/>
      <c r="W906" s="244"/>
      <c r="X906" s="244"/>
      <c r="Y906" s="244"/>
      <c r="Z906" s="244"/>
    </row>
    <row r="907" spans="1:26" ht="15.75" customHeight="1" x14ac:dyDescent="0.2">
      <c r="A907" s="244"/>
      <c r="B907" s="244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  <c r="R907" s="244"/>
      <c r="S907" s="244"/>
      <c r="T907" s="244"/>
      <c r="U907" s="244"/>
      <c r="V907" s="244"/>
      <c r="W907" s="244"/>
      <c r="X907" s="244"/>
      <c r="Y907" s="244"/>
      <c r="Z907" s="244"/>
    </row>
    <row r="908" spans="1:26" ht="15.75" customHeight="1" x14ac:dyDescent="0.2">
      <c r="A908" s="244"/>
      <c r="B908" s="244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  <c r="R908" s="244"/>
      <c r="S908" s="244"/>
      <c r="T908" s="244"/>
      <c r="U908" s="244"/>
      <c r="V908" s="244"/>
      <c r="W908" s="244"/>
      <c r="X908" s="244"/>
      <c r="Y908" s="244"/>
      <c r="Z908" s="244"/>
    </row>
    <row r="909" spans="1:26" ht="15.75" customHeight="1" x14ac:dyDescent="0.2">
      <c r="A909" s="244"/>
      <c r="B909" s="244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  <c r="R909" s="244"/>
      <c r="S909" s="244"/>
      <c r="T909" s="244"/>
      <c r="U909" s="244"/>
      <c r="V909" s="244"/>
      <c r="W909" s="244"/>
      <c r="X909" s="244"/>
      <c r="Y909" s="244"/>
      <c r="Z909" s="244"/>
    </row>
    <row r="910" spans="1:26" ht="15.75" customHeight="1" x14ac:dyDescent="0.2">
      <c r="A910" s="244"/>
      <c r="B910" s="244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  <c r="R910" s="244"/>
      <c r="S910" s="244"/>
      <c r="T910" s="244"/>
      <c r="U910" s="244"/>
      <c r="V910" s="244"/>
      <c r="W910" s="244"/>
      <c r="X910" s="244"/>
      <c r="Y910" s="244"/>
      <c r="Z910" s="244"/>
    </row>
    <row r="911" spans="1:26" ht="15.75" customHeight="1" x14ac:dyDescent="0.2">
      <c r="A911" s="244"/>
      <c r="B911" s="244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  <c r="R911" s="244"/>
      <c r="S911" s="244"/>
      <c r="T911" s="244"/>
      <c r="U911" s="244"/>
      <c r="V911" s="244"/>
      <c r="W911" s="244"/>
      <c r="X911" s="244"/>
      <c r="Y911" s="244"/>
      <c r="Z911" s="244"/>
    </row>
    <row r="912" spans="1:26" ht="15.75" customHeight="1" x14ac:dyDescent="0.2">
      <c r="A912" s="244"/>
      <c r="B912" s="244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44"/>
      <c r="N912" s="244"/>
      <c r="O912" s="244"/>
      <c r="P912" s="244"/>
      <c r="Q912" s="244"/>
      <c r="R912" s="244"/>
      <c r="S912" s="244"/>
      <c r="T912" s="244"/>
      <c r="U912" s="244"/>
      <c r="V912" s="244"/>
      <c r="W912" s="244"/>
      <c r="X912" s="244"/>
      <c r="Y912" s="244"/>
      <c r="Z912" s="244"/>
    </row>
    <row r="913" spans="1:26" ht="15.75" customHeight="1" x14ac:dyDescent="0.2">
      <c r="A913" s="244"/>
      <c r="B913" s="244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44"/>
      <c r="N913" s="244"/>
      <c r="O913" s="244"/>
      <c r="P913" s="244"/>
      <c r="Q913" s="244"/>
      <c r="R913" s="244"/>
      <c r="S913" s="244"/>
      <c r="T913" s="244"/>
      <c r="U913" s="244"/>
      <c r="V913" s="244"/>
      <c r="W913" s="244"/>
      <c r="X913" s="244"/>
      <c r="Y913" s="244"/>
      <c r="Z913" s="244"/>
    </row>
    <row r="914" spans="1:26" ht="15.75" customHeight="1" x14ac:dyDescent="0.2">
      <c r="A914" s="244"/>
      <c r="B914" s="244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44"/>
      <c r="N914" s="244"/>
      <c r="O914" s="244"/>
      <c r="P914" s="244"/>
      <c r="Q914" s="244"/>
      <c r="R914" s="244"/>
      <c r="S914" s="244"/>
      <c r="T914" s="244"/>
      <c r="U914" s="244"/>
      <c r="V914" s="244"/>
      <c r="W914" s="244"/>
      <c r="X914" s="244"/>
      <c r="Y914" s="244"/>
      <c r="Z914" s="244"/>
    </row>
    <row r="915" spans="1:26" ht="15.75" customHeight="1" x14ac:dyDescent="0.2">
      <c r="A915" s="244"/>
      <c r="B915" s="244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44"/>
      <c r="N915" s="244"/>
      <c r="O915" s="244"/>
      <c r="P915" s="244"/>
      <c r="Q915" s="244"/>
      <c r="R915" s="244"/>
      <c r="S915" s="244"/>
      <c r="T915" s="244"/>
      <c r="U915" s="244"/>
      <c r="V915" s="244"/>
      <c r="W915" s="244"/>
      <c r="X915" s="244"/>
      <c r="Y915" s="244"/>
      <c r="Z915" s="244"/>
    </row>
    <row r="916" spans="1:26" ht="15.75" customHeight="1" x14ac:dyDescent="0.2">
      <c r="A916" s="244"/>
      <c r="B916" s="244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44"/>
      <c r="N916" s="244"/>
      <c r="O916" s="244"/>
      <c r="P916" s="244"/>
      <c r="Q916" s="244"/>
      <c r="R916" s="244"/>
      <c r="S916" s="244"/>
      <c r="T916" s="244"/>
      <c r="U916" s="244"/>
      <c r="V916" s="244"/>
      <c r="W916" s="244"/>
      <c r="X916" s="244"/>
      <c r="Y916" s="244"/>
      <c r="Z916" s="244"/>
    </row>
    <row r="917" spans="1:26" ht="15.75" customHeight="1" x14ac:dyDescent="0.2">
      <c r="A917" s="244"/>
      <c r="B917" s="244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44"/>
      <c r="N917" s="244"/>
      <c r="O917" s="244"/>
      <c r="P917" s="244"/>
      <c r="Q917" s="244"/>
      <c r="R917" s="244"/>
      <c r="S917" s="244"/>
      <c r="T917" s="244"/>
      <c r="U917" s="244"/>
      <c r="V917" s="244"/>
      <c r="W917" s="244"/>
      <c r="X917" s="244"/>
      <c r="Y917" s="244"/>
      <c r="Z917" s="244"/>
    </row>
    <row r="918" spans="1:26" ht="15.75" customHeight="1" x14ac:dyDescent="0.2">
      <c r="A918" s="244"/>
      <c r="B918" s="244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44"/>
      <c r="N918" s="244"/>
      <c r="O918" s="244"/>
      <c r="P918" s="244"/>
      <c r="Q918" s="244"/>
      <c r="R918" s="244"/>
      <c r="S918" s="244"/>
      <c r="T918" s="244"/>
      <c r="U918" s="244"/>
      <c r="V918" s="244"/>
      <c r="W918" s="244"/>
      <c r="X918" s="244"/>
      <c r="Y918" s="244"/>
      <c r="Z918" s="244"/>
    </row>
    <row r="919" spans="1:26" ht="15.75" customHeight="1" x14ac:dyDescent="0.2">
      <c r="A919" s="244"/>
      <c r="B919" s="244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44"/>
      <c r="N919" s="244"/>
      <c r="O919" s="244"/>
      <c r="P919" s="244"/>
      <c r="Q919" s="244"/>
      <c r="R919" s="244"/>
      <c r="S919" s="244"/>
      <c r="T919" s="244"/>
      <c r="U919" s="244"/>
      <c r="V919" s="244"/>
      <c r="W919" s="244"/>
      <c r="X919" s="244"/>
      <c r="Y919" s="244"/>
      <c r="Z919" s="244"/>
    </row>
    <row r="920" spans="1:26" ht="15.75" customHeight="1" x14ac:dyDescent="0.2">
      <c r="A920" s="244"/>
      <c r="B920" s="244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44"/>
      <c r="N920" s="244"/>
      <c r="O920" s="244"/>
      <c r="P920" s="244"/>
      <c r="Q920" s="244"/>
      <c r="R920" s="244"/>
      <c r="S920" s="244"/>
      <c r="T920" s="244"/>
      <c r="U920" s="244"/>
      <c r="V920" s="244"/>
      <c r="W920" s="244"/>
      <c r="X920" s="244"/>
      <c r="Y920" s="244"/>
      <c r="Z920" s="244"/>
    </row>
    <row r="921" spans="1:26" ht="15.75" customHeight="1" x14ac:dyDescent="0.2">
      <c r="A921" s="244"/>
      <c r="B921" s="244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44"/>
      <c r="N921" s="244"/>
      <c r="O921" s="244"/>
      <c r="P921" s="244"/>
      <c r="Q921" s="244"/>
      <c r="R921" s="244"/>
      <c r="S921" s="244"/>
      <c r="T921" s="244"/>
      <c r="U921" s="244"/>
      <c r="V921" s="244"/>
      <c r="W921" s="244"/>
      <c r="X921" s="244"/>
      <c r="Y921" s="244"/>
      <c r="Z921" s="244"/>
    </row>
    <row r="922" spans="1:26" ht="15.75" customHeight="1" x14ac:dyDescent="0.2">
      <c r="A922" s="244"/>
      <c r="B922" s="244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44"/>
      <c r="N922" s="244"/>
      <c r="O922" s="244"/>
      <c r="P922" s="244"/>
      <c r="Q922" s="244"/>
      <c r="R922" s="244"/>
      <c r="S922" s="244"/>
      <c r="T922" s="244"/>
      <c r="U922" s="244"/>
      <c r="V922" s="244"/>
      <c r="W922" s="244"/>
      <c r="X922" s="244"/>
      <c r="Y922" s="244"/>
      <c r="Z922" s="244"/>
    </row>
    <row r="923" spans="1:26" ht="15.75" customHeight="1" x14ac:dyDescent="0.2">
      <c r="A923" s="244"/>
      <c r="B923" s="244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44"/>
      <c r="N923" s="244"/>
      <c r="O923" s="244"/>
      <c r="P923" s="244"/>
      <c r="Q923" s="244"/>
      <c r="R923" s="244"/>
      <c r="S923" s="244"/>
      <c r="T923" s="244"/>
      <c r="U923" s="244"/>
      <c r="V923" s="244"/>
      <c r="W923" s="244"/>
      <c r="X923" s="244"/>
      <c r="Y923" s="244"/>
      <c r="Z923" s="244"/>
    </row>
    <row r="924" spans="1:26" ht="15.75" customHeight="1" x14ac:dyDescent="0.2">
      <c r="A924" s="244"/>
      <c r="B924" s="244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/>
      <c r="R924" s="244"/>
      <c r="S924" s="244"/>
      <c r="T924" s="244"/>
      <c r="U924" s="244"/>
      <c r="V924" s="244"/>
      <c r="W924" s="244"/>
      <c r="X924" s="244"/>
      <c r="Y924" s="244"/>
      <c r="Z924" s="244"/>
    </row>
    <row r="925" spans="1:26" ht="15.75" customHeight="1" x14ac:dyDescent="0.2">
      <c r="A925" s="244"/>
      <c r="B925" s="244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/>
      <c r="Q925" s="244"/>
      <c r="R925" s="244"/>
      <c r="S925" s="244"/>
      <c r="T925" s="244"/>
      <c r="U925" s="244"/>
      <c r="V925" s="244"/>
      <c r="W925" s="244"/>
      <c r="X925" s="244"/>
      <c r="Y925" s="244"/>
      <c r="Z925" s="244"/>
    </row>
    <row r="926" spans="1:26" ht="15.75" customHeight="1" x14ac:dyDescent="0.2">
      <c r="A926" s="244"/>
      <c r="B926" s="244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44"/>
      <c r="N926" s="244"/>
      <c r="O926" s="244"/>
      <c r="P926" s="244"/>
      <c r="Q926" s="244"/>
      <c r="R926" s="244"/>
      <c r="S926" s="244"/>
      <c r="T926" s="244"/>
      <c r="U926" s="244"/>
      <c r="V926" s="244"/>
      <c r="W926" s="244"/>
      <c r="X926" s="244"/>
      <c r="Y926" s="244"/>
      <c r="Z926" s="244"/>
    </row>
    <row r="927" spans="1:26" ht="15.75" customHeight="1" x14ac:dyDescent="0.2">
      <c r="A927" s="244"/>
      <c r="B927" s="244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44"/>
      <c r="N927" s="244"/>
      <c r="O927" s="244"/>
      <c r="P927" s="244"/>
      <c r="Q927" s="244"/>
      <c r="R927" s="244"/>
      <c r="S927" s="244"/>
      <c r="T927" s="244"/>
      <c r="U927" s="244"/>
      <c r="V927" s="244"/>
      <c r="W927" s="244"/>
      <c r="X927" s="244"/>
      <c r="Y927" s="244"/>
      <c r="Z927" s="244"/>
    </row>
    <row r="928" spans="1:26" ht="15.75" customHeight="1" x14ac:dyDescent="0.2">
      <c r="A928" s="244"/>
      <c r="B928" s="244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  <c r="R928" s="244"/>
      <c r="S928" s="244"/>
      <c r="T928" s="244"/>
      <c r="U928" s="244"/>
      <c r="V928" s="244"/>
      <c r="W928" s="244"/>
      <c r="X928" s="244"/>
      <c r="Y928" s="244"/>
      <c r="Z928" s="244"/>
    </row>
    <row r="929" spans="1:26" ht="15.75" customHeight="1" x14ac:dyDescent="0.2">
      <c r="A929" s="244"/>
      <c r="B929" s="244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44"/>
      <c r="N929" s="244"/>
      <c r="O929" s="244"/>
      <c r="P929" s="244"/>
      <c r="Q929" s="244"/>
      <c r="R929" s="244"/>
      <c r="S929" s="244"/>
      <c r="T929" s="244"/>
      <c r="U929" s="244"/>
      <c r="V929" s="244"/>
      <c r="W929" s="244"/>
      <c r="X929" s="244"/>
      <c r="Y929" s="244"/>
      <c r="Z929" s="244"/>
    </row>
    <row r="930" spans="1:26" ht="15.75" customHeight="1" x14ac:dyDescent="0.2">
      <c r="A930" s="244"/>
      <c r="B930" s="244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44"/>
      <c r="N930" s="244"/>
      <c r="O930" s="244"/>
      <c r="P930" s="244"/>
      <c r="Q930" s="244"/>
      <c r="R930" s="244"/>
      <c r="S930" s="244"/>
      <c r="T930" s="244"/>
      <c r="U930" s="244"/>
      <c r="V930" s="244"/>
      <c r="W930" s="244"/>
      <c r="X930" s="244"/>
      <c r="Y930" s="244"/>
      <c r="Z930" s="244"/>
    </row>
    <row r="931" spans="1:26" ht="15.75" customHeight="1" x14ac:dyDescent="0.2">
      <c r="A931" s="244"/>
      <c r="B931" s="244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44"/>
      <c r="N931" s="244"/>
      <c r="O931" s="244"/>
      <c r="P931" s="244"/>
      <c r="Q931" s="244"/>
      <c r="R931" s="244"/>
      <c r="S931" s="244"/>
      <c r="T931" s="244"/>
      <c r="U931" s="244"/>
      <c r="V931" s="244"/>
      <c r="W931" s="244"/>
      <c r="X931" s="244"/>
      <c r="Y931" s="244"/>
      <c r="Z931" s="244"/>
    </row>
    <row r="932" spans="1:26" ht="15.75" customHeight="1" x14ac:dyDescent="0.2">
      <c r="A932" s="244"/>
      <c r="B932" s="244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44"/>
      <c r="N932" s="244"/>
      <c r="O932" s="244"/>
      <c r="P932" s="244"/>
      <c r="Q932" s="244"/>
      <c r="R932" s="244"/>
      <c r="S932" s="244"/>
      <c r="T932" s="244"/>
      <c r="U932" s="244"/>
      <c r="V932" s="244"/>
      <c r="W932" s="244"/>
      <c r="X932" s="244"/>
      <c r="Y932" s="244"/>
      <c r="Z932" s="244"/>
    </row>
    <row r="933" spans="1:26" ht="15.75" customHeight="1" x14ac:dyDescent="0.2">
      <c r="A933" s="244"/>
      <c r="B933" s="244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44"/>
      <c r="N933" s="244"/>
      <c r="O933" s="244"/>
      <c r="P933" s="244"/>
      <c r="Q933" s="244"/>
      <c r="R933" s="244"/>
      <c r="S933" s="244"/>
      <c r="T933" s="244"/>
      <c r="U933" s="244"/>
      <c r="V933" s="244"/>
      <c r="W933" s="244"/>
      <c r="X933" s="244"/>
      <c r="Y933" s="244"/>
      <c r="Z933" s="244"/>
    </row>
    <row r="934" spans="1:26" ht="15.75" customHeight="1" x14ac:dyDescent="0.2">
      <c r="A934" s="244"/>
      <c r="B934" s="244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44"/>
      <c r="N934" s="244"/>
      <c r="O934" s="244"/>
      <c r="P934" s="244"/>
      <c r="Q934" s="244"/>
      <c r="R934" s="244"/>
      <c r="S934" s="244"/>
      <c r="T934" s="244"/>
      <c r="U934" s="244"/>
      <c r="V934" s="244"/>
      <c r="W934" s="244"/>
      <c r="X934" s="244"/>
      <c r="Y934" s="244"/>
      <c r="Z934" s="244"/>
    </row>
    <row r="935" spans="1:26" ht="15.75" customHeight="1" x14ac:dyDescent="0.2">
      <c r="A935" s="244"/>
      <c r="B935" s="244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44"/>
      <c r="N935" s="244"/>
      <c r="O935" s="244"/>
      <c r="P935" s="244"/>
      <c r="Q935" s="244"/>
      <c r="R935" s="244"/>
      <c r="S935" s="244"/>
      <c r="T935" s="244"/>
      <c r="U935" s="244"/>
      <c r="V935" s="244"/>
      <c r="W935" s="244"/>
      <c r="X935" s="244"/>
      <c r="Y935" s="244"/>
      <c r="Z935" s="244"/>
    </row>
    <row r="936" spans="1:26" ht="15.75" customHeight="1" x14ac:dyDescent="0.2">
      <c r="A936" s="244"/>
      <c r="B936" s="244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44"/>
      <c r="N936" s="244"/>
      <c r="O936" s="244"/>
      <c r="P936" s="244"/>
      <c r="Q936" s="244"/>
      <c r="R936" s="244"/>
      <c r="S936" s="244"/>
      <c r="T936" s="244"/>
      <c r="U936" s="244"/>
      <c r="V936" s="244"/>
      <c r="W936" s="244"/>
      <c r="X936" s="244"/>
      <c r="Y936" s="244"/>
      <c r="Z936" s="244"/>
    </row>
    <row r="937" spans="1:26" ht="15.75" customHeight="1" x14ac:dyDescent="0.2">
      <c r="A937" s="244"/>
      <c r="B937" s="244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44"/>
      <c r="N937" s="244"/>
      <c r="O937" s="244"/>
      <c r="P937" s="244"/>
      <c r="Q937" s="244"/>
      <c r="R937" s="244"/>
      <c r="S937" s="244"/>
      <c r="T937" s="244"/>
      <c r="U937" s="244"/>
      <c r="V937" s="244"/>
      <c r="W937" s="244"/>
      <c r="X937" s="244"/>
      <c r="Y937" s="244"/>
      <c r="Z937" s="244"/>
    </row>
    <row r="938" spans="1:26" ht="15.75" customHeight="1" x14ac:dyDescent="0.2">
      <c r="A938" s="244"/>
      <c r="B938" s="244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/>
      <c r="O938" s="244"/>
      <c r="P938" s="244"/>
      <c r="Q938" s="244"/>
      <c r="R938" s="244"/>
      <c r="S938" s="244"/>
      <c r="T938" s="244"/>
      <c r="U938" s="244"/>
      <c r="V938" s="244"/>
      <c r="W938" s="244"/>
      <c r="X938" s="244"/>
      <c r="Y938" s="244"/>
      <c r="Z938" s="244"/>
    </row>
    <row r="939" spans="1:26" ht="15.75" customHeight="1" x14ac:dyDescent="0.2">
      <c r="A939" s="244"/>
      <c r="B939" s="244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44"/>
      <c r="N939" s="244"/>
      <c r="O939" s="244"/>
      <c r="P939" s="244"/>
      <c r="Q939" s="244"/>
      <c r="R939" s="244"/>
      <c r="S939" s="244"/>
      <c r="T939" s="244"/>
      <c r="U939" s="244"/>
      <c r="V939" s="244"/>
      <c r="W939" s="244"/>
      <c r="X939" s="244"/>
      <c r="Y939" s="244"/>
      <c r="Z939" s="244"/>
    </row>
    <row r="940" spans="1:26" ht="15.75" customHeight="1" x14ac:dyDescent="0.2">
      <c r="A940" s="244"/>
      <c r="B940" s="244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44"/>
      <c r="N940" s="244"/>
      <c r="O940" s="244"/>
      <c r="P940" s="244"/>
      <c r="Q940" s="244"/>
      <c r="R940" s="244"/>
      <c r="S940" s="244"/>
      <c r="T940" s="244"/>
      <c r="U940" s="244"/>
      <c r="V940" s="244"/>
      <c r="W940" s="244"/>
      <c r="X940" s="244"/>
      <c r="Y940" s="244"/>
      <c r="Z940" s="244"/>
    </row>
    <row r="941" spans="1:26" ht="15.75" customHeight="1" x14ac:dyDescent="0.2">
      <c r="A941" s="244"/>
      <c r="B941" s="244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44"/>
      <c r="N941" s="244"/>
      <c r="O941" s="244"/>
      <c r="P941" s="244"/>
      <c r="Q941" s="244"/>
      <c r="R941" s="244"/>
      <c r="S941" s="244"/>
      <c r="T941" s="244"/>
      <c r="U941" s="244"/>
      <c r="V941" s="244"/>
      <c r="W941" s="244"/>
      <c r="X941" s="244"/>
      <c r="Y941" s="244"/>
      <c r="Z941" s="244"/>
    </row>
    <row r="942" spans="1:26" ht="15.75" customHeight="1" x14ac:dyDescent="0.2">
      <c r="A942" s="244"/>
      <c r="B942" s="244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44"/>
      <c r="N942" s="244"/>
      <c r="O942" s="244"/>
      <c r="P942" s="244"/>
      <c r="Q942" s="244"/>
      <c r="R942" s="244"/>
      <c r="S942" s="244"/>
      <c r="T942" s="244"/>
      <c r="U942" s="244"/>
      <c r="V942" s="244"/>
      <c r="W942" s="244"/>
      <c r="X942" s="244"/>
      <c r="Y942" s="244"/>
      <c r="Z942" s="244"/>
    </row>
    <row r="943" spans="1:26" ht="15.75" customHeight="1" x14ac:dyDescent="0.2">
      <c r="A943" s="244"/>
      <c r="B943" s="244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44"/>
      <c r="N943" s="244"/>
      <c r="O943" s="244"/>
      <c r="P943" s="244"/>
      <c r="Q943" s="244"/>
      <c r="R943" s="244"/>
      <c r="S943" s="244"/>
      <c r="T943" s="244"/>
      <c r="U943" s="244"/>
      <c r="V943" s="244"/>
      <c r="W943" s="244"/>
      <c r="X943" s="244"/>
      <c r="Y943" s="244"/>
      <c r="Z943" s="244"/>
    </row>
    <row r="944" spans="1:26" ht="15.75" customHeight="1" x14ac:dyDescent="0.2">
      <c r="A944" s="244"/>
      <c r="B944" s="244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44"/>
      <c r="N944" s="244"/>
      <c r="O944" s="244"/>
      <c r="P944" s="244"/>
      <c r="Q944" s="244"/>
      <c r="R944" s="244"/>
      <c r="S944" s="244"/>
      <c r="T944" s="244"/>
      <c r="U944" s="244"/>
      <c r="V944" s="244"/>
      <c r="W944" s="244"/>
      <c r="X944" s="244"/>
      <c r="Y944" s="244"/>
      <c r="Z944" s="244"/>
    </row>
    <row r="945" spans="1:26" ht="15.75" customHeight="1" x14ac:dyDescent="0.2">
      <c r="A945" s="244"/>
      <c r="B945" s="244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  <c r="N945" s="244"/>
      <c r="O945" s="244"/>
      <c r="P945" s="244"/>
      <c r="Q945" s="244"/>
      <c r="R945" s="244"/>
      <c r="S945" s="244"/>
      <c r="T945" s="244"/>
      <c r="U945" s="244"/>
      <c r="V945" s="244"/>
      <c r="W945" s="244"/>
      <c r="X945" s="244"/>
      <c r="Y945" s="244"/>
      <c r="Z945" s="244"/>
    </row>
    <row r="946" spans="1:26" ht="15.75" customHeight="1" x14ac:dyDescent="0.2">
      <c r="A946" s="244"/>
      <c r="B946" s="244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  <c r="Q946" s="244"/>
      <c r="R946" s="244"/>
      <c r="S946" s="244"/>
      <c r="T946" s="244"/>
      <c r="U946" s="244"/>
      <c r="V946" s="244"/>
      <c r="W946" s="244"/>
      <c r="X946" s="244"/>
      <c r="Y946" s="244"/>
      <c r="Z946" s="244"/>
    </row>
    <row r="947" spans="1:26" ht="15.75" customHeight="1" x14ac:dyDescent="0.2">
      <c r="A947" s="244"/>
      <c r="B947" s="244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  <c r="Q947" s="244"/>
      <c r="R947" s="244"/>
      <c r="S947" s="244"/>
      <c r="T947" s="244"/>
      <c r="U947" s="244"/>
      <c r="V947" s="244"/>
      <c r="W947" s="244"/>
      <c r="X947" s="244"/>
      <c r="Y947" s="244"/>
      <c r="Z947" s="244"/>
    </row>
    <row r="948" spans="1:26" ht="15.75" customHeight="1" x14ac:dyDescent="0.2">
      <c r="A948" s="244"/>
      <c r="B948" s="244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  <c r="Q948" s="244"/>
      <c r="R948" s="244"/>
      <c r="S948" s="244"/>
      <c r="T948" s="244"/>
      <c r="U948" s="244"/>
      <c r="V948" s="244"/>
      <c r="W948" s="244"/>
      <c r="X948" s="244"/>
      <c r="Y948" s="244"/>
      <c r="Z948" s="244"/>
    </row>
    <row r="949" spans="1:26" ht="15.75" customHeight="1" x14ac:dyDescent="0.2">
      <c r="A949" s="244"/>
      <c r="B949" s="244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  <c r="R949" s="244"/>
      <c r="S949" s="244"/>
      <c r="T949" s="244"/>
      <c r="U949" s="244"/>
      <c r="V949" s="244"/>
      <c r="W949" s="244"/>
      <c r="X949" s="244"/>
      <c r="Y949" s="244"/>
      <c r="Z949" s="244"/>
    </row>
    <row r="950" spans="1:26" ht="15.75" customHeight="1" x14ac:dyDescent="0.2">
      <c r="A950" s="244"/>
      <c r="B950" s="244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  <c r="Q950" s="244"/>
      <c r="R950" s="244"/>
      <c r="S950" s="244"/>
      <c r="T950" s="244"/>
      <c r="U950" s="244"/>
      <c r="V950" s="244"/>
      <c r="W950" s="244"/>
      <c r="X950" s="244"/>
      <c r="Y950" s="244"/>
      <c r="Z950" s="244"/>
    </row>
    <row r="951" spans="1:26" ht="15.75" customHeight="1" x14ac:dyDescent="0.2">
      <c r="A951" s="244"/>
      <c r="B951" s="244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  <c r="Q951" s="244"/>
      <c r="R951" s="244"/>
      <c r="S951" s="244"/>
      <c r="T951" s="244"/>
      <c r="U951" s="244"/>
      <c r="V951" s="244"/>
      <c r="W951" s="244"/>
      <c r="X951" s="244"/>
      <c r="Y951" s="244"/>
      <c r="Z951" s="244"/>
    </row>
    <row r="952" spans="1:26" ht="15.75" customHeight="1" x14ac:dyDescent="0.2">
      <c r="A952" s="244"/>
      <c r="B952" s="244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  <c r="Q952" s="244"/>
      <c r="R952" s="244"/>
      <c r="S952" s="244"/>
      <c r="T952" s="244"/>
      <c r="U952" s="244"/>
      <c r="V952" s="244"/>
      <c r="W952" s="244"/>
      <c r="X952" s="244"/>
      <c r="Y952" s="244"/>
      <c r="Z952" s="244"/>
    </row>
    <row r="953" spans="1:26" ht="15.75" customHeight="1" x14ac:dyDescent="0.2">
      <c r="A953" s="244"/>
      <c r="B953" s="244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  <c r="Q953" s="244"/>
      <c r="R953" s="244"/>
      <c r="S953" s="244"/>
      <c r="T953" s="244"/>
      <c r="U953" s="244"/>
      <c r="V953" s="244"/>
      <c r="W953" s="244"/>
      <c r="X953" s="244"/>
      <c r="Y953" s="244"/>
      <c r="Z953" s="244"/>
    </row>
    <row r="954" spans="1:26" ht="15.75" customHeight="1" x14ac:dyDescent="0.2">
      <c r="A954" s="244"/>
      <c r="B954" s="244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  <c r="Q954" s="244"/>
      <c r="R954" s="244"/>
      <c r="S954" s="244"/>
      <c r="T954" s="244"/>
      <c r="U954" s="244"/>
      <c r="V954" s="244"/>
      <c r="W954" s="244"/>
      <c r="X954" s="244"/>
      <c r="Y954" s="244"/>
      <c r="Z954" s="244"/>
    </row>
    <row r="955" spans="1:26" ht="15.75" customHeight="1" x14ac:dyDescent="0.2">
      <c r="A955" s="244"/>
      <c r="B955" s="244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44"/>
      <c r="N955" s="244"/>
      <c r="O955" s="244"/>
      <c r="P955" s="244"/>
      <c r="Q955" s="244"/>
      <c r="R955" s="244"/>
      <c r="S955" s="244"/>
      <c r="T955" s="244"/>
      <c r="U955" s="244"/>
      <c r="V955" s="244"/>
      <c r="W955" s="244"/>
      <c r="X955" s="244"/>
      <c r="Y955" s="244"/>
      <c r="Z955" s="244"/>
    </row>
    <row r="956" spans="1:26" ht="15.75" customHeight="1" x14ac:dyDescent="0.2">
      <c r="A956" s="244"/>
      <c r="B956" s="244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44"/>
      <c r="N956" s="244"/>
      <c r="O956" s="244"/>
      <c r="P956" s="244"/>
      <c r="Q956" s="244"/>
      <c r="R956" s="244"/>
      <c r="S956" s="244"/>
      <c r="T956" s="244"/>
      <c r="U956" s="244"/>
      <c r="V956" s="244"/>
      <c r="W956" s="244"/>
      <c r="X956" s="244"/>
      <c r="Y956" s="244"/>
      <c r="Z956" s="244"/>
    </row>
    <row r="957" spans="1:26" ht="15.75" customHeight="1" x14ac:dyDescent="0.2">
      <c r="A957" s="244"/>
      <c r="B957" s="244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44"/>
      <c r="N957" s="244"/>
      <c r="O957" s="244"/>
      <c r="P957" s="244"/>
      <c r="Q957" s="244"/>
      <c r="R957" s="244"/>
      <c r="S957" s="244"/>
      <c r="T957" s="244"/>
      <c r="U957" s="244"/>
      <c r="V957" s="244"/>
      <c r="W957" s="244"/>
      <c r="X957" s="244"/>
      <c r="Y957" s="244"/>
      <c r="Z957" s="244"/>
    </row>
    <row r="958" spans="1:26" ht="15.75" customHeight="1" x14ac:dyDescent="0.2">
      <c r="A958" s="244"/>
      <c r="B958" s="244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44"/>
      <c r="N958" s="244"/>
      <c r="O958" s="244"/>
      <c r="P958" s="244"/>
      <c r="Q958" s="244"/>
      <c r="R958" s="244"/>
      <c r="S958" s="244"/>
      <c r="T958" s="244"/>
      <c r="U958" s="244"/>
      <c r="V958" s="244"/>
      <c r="W958" s="244"/>
      <c r="X958" s="244"/>
      <c r="Y958" s="244"/>
      <c r="Z958" s="244"/>
    </row>
    <row r="959" spans="1:26" ht="15.75" customHeight="1" x14ac:dyDescent="0.2">
      <c r="A959" s="244"/>
      <c r="B959" s="244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/>
      <c r="O959" s="244"/>
      <c r="P959" s="244"/>
      <c r="Q959" s="244"/>
      <c r="R959" s="244"/>
      <c r="S959" s="244"/>
      <c r="T959" s="244"/>
      <c r="U959" s="244"/>
      <c r="V959" s="244"/>
      <c r="W959" s="244"/>
      <c r="X959" s="244"/>
      <c r="Y959" s="244"/>
      <c r="Z959" s="244"/>
    </row>
    <row r="960" spans="1:26" ht="15.75" customHeight="1" x14ac:dyDescent="0.2">
      <c r="A960" s="244"/>
      <c r="B960" s="244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/>
      <c r="O960" s="244"/>
      <c r="P960" s="244"/>
      <c r="Q960" s="244"/>
      <c r="R960" s="244"/>
      <c r="S960" s="244"/>
      <c r="T960" s="244"/>
      <c r="U960" s="244"/>
      <c r="V960" s="244"/>
      <c r="W960" s="244"/>
      <c r="X960" s="244"/>
      <c r="Y960" s="244"/>
      <c r="Z960" s="244"/>
    </row>
    <row r="961" spans="1:26" ht="15.75" customHeight="1" x14ac:dyDescent="0.2">
      <c r="A961" s="244"/>
      <c r="B961" s="244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44"/>
      <c r="N961" s="244"/>
      <c r="O961" s="244"/>
      <c r="P961" s="244"/>
      <c r="Q961" s="244"/>
      <c r="R961" s="244"/>
      <c r="S961" s="244"/>
      <c r="T961" s="244"/>
      <c r="U961" s="244"/>
      <c r="V961" s="244"/>
      <c r="W961" s="244"/>
      <c r="X961" s="244"/>
      <c r="Y961" s="244"/>
      <c r="Z961" s="244"/>
    </row>
    <row r="962" spans="1:26" ht="15.75" customHeight="1" x14ac:dyDescent="0.2">
      <c r="A962" s="244"/>
      <c r="B962" s="244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44"/>
      <c r="N962" s="244"/>
      <c r="O962" s="244"/>
      <c r="P962" s="244"/>
      <c r="Q962" s="244"/>
      <c r="R962" s="244"/>
      <c r="S962" s="244"/>
      <c r="T962" s="244"/>
      <c r="U962" s="244"/>
      <c r="V962" s="244"/>
      <c r="W962" s="244"/>
      <c r="X962" s="244"/>
      <c r="Y962" s="244"/>
      <c r="Z962" s="244"/>
    </row>
    <row r="963" spans="1:26" ht="15.75" customHeight="1" x14ac:dyDescent="0.2">
      <c r="A963" s="244"/>
      <c r="B963" s="244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44"/>
      <c r="N963" s="244"/>
      <c r="O963" s="244"/>
      <c r="P963" s="244"/>
      <c r="Q963" s="244"/>
      <c r="R963" s="244"/>
      <c r="S963" s="244"/>
      <c r="T963" s="244"/>
      <c r="U963" s="244"/>
      <c r="V963" s="244"/>
      <c r="W963" s="244"/>
      <c r="X963" s="244"/>
      <c r="Y963" s="244"/>
      <c r="Z963" s="244"/>
    </row>
    <row r="964" spans="1:26" ht="15.75" customHeight="1" x14ac:dyDescent="0.2">
      <c r="A964" s="244"/>
      <c r="B964" s="244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  <c r="R964" s="244"/>
      <c r="S964" s="244"/>
      <c r="T964" s="244"/>
      <c r="U964" s="244"/>
      <c r="V964" s="244"/>
      <c r="W964" s="244"/>
      <c r="X964" s="244"/>
      <c r="Y964" s="244"/>
      <c r="Z964" s="244"/>
    </row>
    <row r="965" spans="1:26" ht="15.75" customHeight="1" x14ac:dyDescent="0.2">
      <c r="A965" s="244"/>
      <c r="B965" s="244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44"/>
      <c r="N965" s="244"/>
      <c r="O965" s="244"/>
      <c r="P965" s="244"/>
      <c r="Q965" s="244"/>
      <c r="R965" s="244"/>
      <c r="S965" s="244"/>
      <c r="T965" s="244"/>
      <c r="U965" s="244"/>
      <c r="V965" s="244"/>
      <c r="W965" s="244"/>
      <c r="X965" s="244"/>
      <c r="Y965" s="244"/>
      <c r="Z965" s="244"/>
    </row>
    <row r="966" spans="1:26" ht="15.75" customHeight="1" x14ac:dyDescent="0.2">
      <c r="A966" s="244"/>
      <c r="B966" s="244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44"/>
      <c r="N966" s="244"/>
      <c r="O966" s="244"/>
      <c r="P966" s="244"/>
      <c r="Q966" s="244"/>
      <c r="R966" s="244"/>
      <c r="S966" s="244"/>
      <c r="T966" s="244"/>
      <c r="U966" s="244"/>
      <c r="V966" s="244"/>
      <c r="W966" s="244"/>
      <c r="X966" s="244"/>
      <c r="Y966" s="244"/>
      <c r="Z966" s="244"/>
    </row>
    <row r="967" spans="1:26" ht="15.75" customHeight="1" x14ac:dyDescent="0.2">
      <c r="A967" s="244"/>
      <c r="B967" s="244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44"/>
      <c r="N967" s="244"/>
      <c r="O967" s="244"/>
      <c r="P967" s="244"/>
      <c r="Q967" s="244"/>
      <c r="R967" s="244"/>
      <c r="S967" s="244"/>
      <c r="T967" s="244"/>
      <c r="U967" s="244"/>
      <c r="V967" s="244"/>
      <c r="W967" s="244"/>
      <c r="X967" s="244"/>
      <c r="Y967" s="244"/>
      <c r="Z967" s="244"/>
    </row>
    <row r="968" spans="1:26" ht="15.75" customHeight="1" x14ac:dyDescent="0.2">
      <c r="A968" s="244"/>
      <c r="B968" s="244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44"/>
      <c r="N968" s="244"/>
      <c r="O968" s="244"/>
      <c r="P968" s="244"/>
      <c r="Q968" s="244"/>
      <c r="R968" s="244"/>
      <c r="S968" s="244"/>
      <c r="T968" s="244"/>
      <c r="U968" s="244"/>
      <c r="V968" s="244"/>
      <c r="W968" s="244"/>
      <c r="X968" s="244"/>
      <c r="Y968" s="244"/>
      <c r="Z968" s="244"/>
    </row>
    <row r="969" spans="1:26" ht="15.75" customHeight="1" x14ac:dyDescent="0.2">
      <c r="A969" s="244"/>
      <c r="B969" s="244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44"/>
      <c r="N969" s="244"/>
      <c r="O969" s="244"/>
      <c r="P969" s="244"/>
      <c r="Q969" s="244"/>
      <c r="R969" s="244"/>
      <c r="S969" s="244"/>
      <c r="T969" s="244"/>
      <c r="U969" s="244"/>
      <c r="V969" s="244"/>
      <c r="W969" s="244"/>
      <c r="X969" s="244"/>
      <c r="Y969" s="244"/>
      <c r="Z969" s="244"/>
    </row>
    <row r="970" spans="1:26" ht="15.75" customHeight="1" x14ac:dyDescent="0.2">
      <c r="A970" s="244"/>
      <c r="B970" s="244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44"/>
      <c r="N970" s="244"/>
      <c r="O970" s="244"/>
      <c r="P970" s="244"/>
      <c r="Q970" s="244"/>
      <c r="R970" s="244"/>
      <c r="S970" s="244"/>
      <c r="T970" s="244"/>
      <c r="U970" s="244"/>
      <c r="V970" s="244"/>
      <c r="W970" s="244"/>
      <c r="X970" s="244"/>
      <c r="Y970" s="244"/>
      <c r="Z970" s="244"/>
    </row>
    <row r="971" spans="1:26" ht="15.75" customHeight="1" x14ac:dyDescent="0.2">
      <c r="A971" s="244"/>
      <c r="B971" s="244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  <c r="R971" s="244"/>
      <c r="S971" s="244"/>
      <c r="T971" s="244"/>
      <c r="U971" s="244"/>
      <c r="V971" s="244"/>
      <c r="W971" s="244"/>
      <c r="X971" s="244"/>
      <c r="Y971" s="244"/>
      <c r="Z971" s="244"/>
    </row>
    <row r="972" spans="1:26" ht="15.75" customHeight="1" x14ac:dyDescent="0.2">
      <c r="A972" s="244"/>
      <c r="B972" s="244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44"/>
      <c r="N972" s="244"/>
      <c r="O972" s="244"/>
      <c r="P972" s="244"/>
      <c r="Q972" s="244"/>
      <c r="R972" s="244"/>
      <c r="S972" s="244"/>
      <c r="T972" s="244"/>
      <c r="U972" s="244"/>
      <c r="V972" s="244"/>
      <c r="W972" s="244"/>
      <c r="X972" s="244"/>
      <c r="Y972" s="244"/>
      <c r="Z972" s="244"/>
    </row>
    <row r="973" spans="1:26" ht="15.75" customHeight="1" x14ac:dyDescent="0.2">
      <c r="A973" s="244"/>
      <c r="B973" s="244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44"/>
      <c r="N973" s="244"/>
      <c r="O973" s="244"/>
      <c r="P973" s="244"/>
      <c r="Q973" s="244"/>
      <c r="R973" s="244"/>
      <c r="S973" s="244"/>
      <c r="T973" s="244"/>
      <c r="U973" s="244"/>
      <c r="V973" s="244"/>
      <c r="W973" s="244"/>
      <c r="X973" s="244"/>
      <c r="Y973" s="244"/>
      <c r="Z973" s="244"/>
    </row>
    <row r="974" spans="1:26" ht="15.75" customHeight="1" x14ac:dyDescent="0.2">
      <c r="A974" s="244"/>
      <c r="B974" s="244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44"/>
      <c r="N974" s="244"/>
      <c r="O974" s="244"/>
      <c r="P974" s="244"/>
      <c r="Q974" s="244"/>
      <c r="R974" s="244"/>
      <c r="S974" s="244"/>
      <c r="T974" s="244"/>
      <c r="U974" s="244"/>
      <c r="V974" s="244"/>
      <c r="W974" s="244"/>
      <c r="X974" s="244"/>
      <c r="Y974" s="244"/>
      <c r="Z974" s="244"/>
    </row>
    <row r="975" spans="1:26" ht="15.75" customHeight="1" x14ac:dyDescent="0.2">
      <c r="A975" s="244"/>
      <c r="B975" s="244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44"/>
      <c r="N975" s="244"/>
      <c r="O975" s="244"/>
      <c r="P975" s="244"/>
      <c r="Q975" s="244"/>
      <c r="R975" s="244"/>
      <c r="S975" s="244"/>
      <c r="T975" s="244"/>
      <c r="U975" s="244"/>
      <c r="V975" s="244"/>
      <c r="W975" s="244"/>
      <c r="X975" s="244"/>
      <c r="Y975" s="244"/>
      <c r="Z975" s="244"/>
    </row>
    <row r="976" spans="1:26" ht="15.75" customHeight="1" x14ac:dyDescent="0.2">
      <c r="A976" s="244"/>
      <c r="B976" s="244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44"/>
      <c r="N976" s="244"/>
      <c r="O976" s="244"/>
      <c r="P976" s="244"/>
      <c r="Q976" s="244"/>
      <c r="R976" s="244"/>
      <c r="S976" s="244"/>
      <c r="T976" s="244"/>
      <c r="U976" s="244"/>
      <c r="V976" s="244"/>
      <c r="W976" s="244"/>
      <c r="X976" s="244"/>
      <c r="Y976" s="244"/>
      <c r="Z976" s="244"/>
    </row>
    <row r="977" spans="1:26" ht="15.75" customHeight="1" x14ac:dyDescent="0.2">
      <c r="A977" s="244"/>
      <c r="B977" s="244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/>
      <c r="R977" s="244"/>
      <c r="S977" s="244"/>
      <c r="T977" s="244"/>
      <c r="U977" s="244"/>
      <c r="V977" s="244"/>
      <c r="W977" s="244"/>
      <c r="X977" s="244"/>
      <c r="Y977" s="244"/>
      <c r="Z977" s="244"/>
    </row>
    <row r="978" spans="1:26" ht="15.75" customHeight="1" x14ac:dyDescent="0.2">
      <c r="A978" s="244"/>
      <c r="B978" s="244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44"/>
      <c r="P978" s="244"/>
      <c r="Q978" s="244"/>
      <c r="R978" s="244"/>
      <c r="S978" s="244"/>
      <c r="T978" s="244"/>
      <c r="U978" s="244"/>
      <c r="V978" s="244"/>
      <c r="W978" s="244"/>
      <c r="X978" s="244"/>
      <c r="Y978" s="244"/>
      <c r="Z978" s="244"/>
    </row>
    <row r="979" spans="1:26" ht="15.75" customHeight="1" x14ac:dyDescent="0.2">
      <c r="A979" s="244"/>
      <c r="B979" s="244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44"/>
      <c r="N979" s="244"/>
      <c r="O979" s="244"/>
      <c r="P979" s="244"/>
      <c r="Q979" s="244"/>
      <c r="R979" s="244"/>
      <c r="S979" s="244"/>
      <c r="T979" s="244"/>
      <c r="U979" s="244"/>
      <c r="V979" s="244"/>
      <c r="W979" s="244"/>
      <c r="X979" s="244"/>
      <c r="Y979" s="244"/>
      <c r="Z979" s="244"/>
    </row>
    <row r="980" spans="1:26" ht="15.75" customHeight="1" x14ac:dyDescent="0.2">
      <c r="A980" s="244"/>
      <c r="B980" s="244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44"/>
      <c r="N980" s="244"/>
      <c r="O980" s="244"/>
      <c r="P980" s="244"/>
      <c r="Q980" s="244"/>
      <c r="R980" s="244"/>
      <c r="S980" s="244"/>
      <c r="T980" s="244"/>
      <c r="U980" s="244"/>
      <c r="V980" s="244"/>
      <c r="W980" s="244"/>
      <c r="X980" s="244"/>
      <c r="Y980" s="244"/>
      <c r="Z980" s="244"/>
    </row>
    <row r="981" spans="1:26" ht="15.75" customHeight="1" x14ac:dyDescent="0.2">
      <c r="A981" s="244"/>
      <c r="B981" s="244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44"/>
      <c r="N981" s="244"/>
      <c r="O981" s="244"/>
      <c r="P981" s="244"/>
      <c r="Q981" s="244"/>
      <c r="R981" s="244"/>
      <c r="S981" s="244"/>
      <c r="T981" s="244"/>
      <c r="U981" s="244"/>
      <c r="V981" s="244"/>
      <c r="W981" s="244"/>
      <c r="X981" s="244"/>
      <c r="Y981" s="244"/>
      <c r="Z981" s="244"/>
    </row>
    <row r="982" spans="1:26" ht="15.75" customHeight="1" x14ac:dyDescent="0.2">
      <c r="A982" s="244"/>
      <c r="B982" s="244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44"/>
      <c r="N982" s="244"/>
      <c r="O982" s="244"/>
      <c r="P982" s="244"/>
      <c r="Q982" s="244"/>
      <c r="R982" s="244"/>
      <c r="S982" s="244"/>
      <c r="T982" s="244"/>
      <c r="U982" s="244"/>
      <c r="V982" s="244"/>
      <c r="W982" s="244"/>
      <c r="X982" s="244"/>
      <c r="Y982" s="244"/>
      <c r="Z982" s="244"/>
    </row>
    <row r="983" spans="1:26" ht="15.75" customHeight="1" x14ac:dyDescent="0.2">
      <c r="A983" s="244"/>
      <c r="B983" s="244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/>
      <c r="Q983" s="244"/>
      <c r="R983" s="244"/>
      <c r="S983" s="244"/>
      <c r="T983" s="244"/>
      <c r="U983" s="244"/>
      <c r="V983" s="244"/>
      <c r="W983" s="244"/>
      <c r="X983" s="244"/>
      <c r="Y983" s="244"/>
      <c r="Z983" s="244"/>
    </row>
    <row r="984" spans="1:26" ht="15.75" customHeight="1" x14ac:dyDescent="0.2">
      <c r="A984" s="244"/>
      <c r="B984" s="244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44"/>
      <c r="N984" s="244"/>
      <c r="O984" s="244"/>
      <c r="P984" s="244"/>
      <c r="Q984" s="244"/>
      <c r="R984" s="244"/>
      <c r="S984" s="244"/>
      <c r="T984" s="244"/>
      <c r="U984" s="244"/>
      <c r="V984" s="244"/>
      <c r="W984" s="244"/>
      <c r="X984" s="244"/>
      <c r="Y984" s="244"/>
      <c r="Z984" s="244"/>
    </row>
    <row r="985" spans="1:26" ht="15.75" customHeight="1" x14ac:dyDescent="0.2">
      <c r="A985" s="244"/>
      <c r="B985" s="244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/>
      <c r="R985" s="244"/>
      <c r="S985" s="244"/>
      <c r="T985" s="244"/>
      <c r="U985" s="244"/>
      <c r="V985" s="244"/>
      <c r="W985" s="244"/>
      <c r="X985" s="244"/>
      <c r="Y985" s="244"/>
      <c r="Z985" s="244"/>
    </row>
  </sheetData>
  <sheetProtection algorithmName="SHA-512" hashValue="tqVgw2Rw0CfopWt+8Y8STkz8lgfeA/H1YJyipghnfmHXXLjl3M0lFgHOlDfxM3+fqnGeH2tSTuHNEV/yv+xp/Q==" saltValue="stKvuPvwzAXZrmP8XzKl5A==" spinCount="100000" sheet="1" objects="1" scenarios="1"/>
  <mergeCells count="6">
    <mergeCell ref="A1:A2"/>
    <mergeCell ref="B1:H1"/>
    <mergeCell ref="A17:A18"/>
    <mergeCell ref="B17:H17"/>
    <mergeCell ref="K1:Q1"/>
    <mergeCell ref="J1:J2"/>
  </mergeCells>
  <printOptions horizontalCentered="1"/>
  <pageMargins left="0.25" right="0.25" top="0.75" bottom="0.75" header="0.3" footer="0.3"/>
  <pageSetup scale="65" orientation="landscape" r:id="rId1"/>
  <ignoredErrors>
    <ignoredError sqref="G13:H1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workbookViewId="0">
      <selection activeCell="T7" sqref="T7"/>
    </sheetView>
  </sheetViews>
  <sheetFormatPr baseColWidth="10" defaultColWidth="14.42578125" defaultRowHeight="12.75" x14ac:dyDescent="0.25"/>
  <cols>
    <col min="1" max="1" width="86" style="222" bestFit="1" customWidth="1"/>
    <col min="2" max="9" width="7.5703125" style="222" customWidth="1"/>
    <col min="10" max="10" width="33.85546875" style="222" bestFit="1" customWidth="1"/>
    <col min="11" max="11" width="13.85546875" style="222" hidden="1" customWidth="1"/>
    <col min="12" max="12" width="0" style="222" hidden="1" customWidth="1"/>
    <col min="13" max="13" width="13.85546875" style="222" hidden="1" customWidth="1"/>
    <col min="14" max="14" width="0" style="222" hidden="1" customWidth="1"/>
    <col min="15" max="15" width="10.7109375" style="222" bestFit="1" customWidth="1"/>
    <col min="16" max="21" width="9.7109375" style="222" bestFit="1" customWidth="1"/>
    <col min="22" max="16384" width="14.42578125" style="222"/>
  </cols>
  <sheetData>
    <row r="1" spans="1:21" x14ac:dyDescent="0.25">
      <c r="A1" s="534" t="s">
        <v>343</v>
      </c>
      <c r="B1" s="534" t="s">
        <v>250</v>
      </c>
      <c r="C1" s="534"/>
      <c r="D1" s="534"/>
      <c r="E1" s="534"/>
      <c r="F1" s="534"/>
      <c r="G1" s="534"/>
      <c r="H1" s="534"/>
      <c r="I1" s="331"/>
      <c r="J1" s="532" t="s">
        <v>344</v>
      </c>
      <c r="K1" s="398">
        <v>2016</v>
      </c>
      <c r="L1" s="399"/>
      <c r="M1" s="400">
        <v>2017</v>
      </c>
      <c r="N1" s="401"/>
      <c r="O1" s="437">
        <v>2011</v>
      </c>
      <c r="P1" s="437">
        <v>2012</v>
      </c>
      <c r="Q1" s="437">
        <v>2013</v>
      </c>
      <c r="R1" s="437">
        <v>2014</v>
      </c>
      <c r="S1" s="437">
        <v>2015</v>
      </c>
      <c r="T1" s="437">
        <v>2016</v>
      </c>
      <c r="U1" s="437">
        <v>2017</v>
      </c>
    </row>
    <row r="2" spans="1:21" x14ac:dyDescent="0.25">
      <c r="A2" s="534"/>
      <c r="B2" s="402">
        <v>2011</v>
      </c>
      <c r="C2" s="402">
        <v>2012</v>
      </c>
      <c r="D2" s="402">
        <v>2013</v>
      </c>
      <c r="E2" s="402">
        <v>2014</v>
      </c>
      <c r="F2" s="402">
        <v>2015</v>
      </c>
      <c r="G2" s="402">
        <v>2016</v>
      </c>
      <c r="H2" s="402">
        <v>2017</v>
      </c>
      <c r="I2" s="331"/>
      <c r="J2" s="533"/>
      <c r="K2" s="438" t="s">
        <v>158</v>
      </c>
      <c r="L2" s="439" t="s">
        <v>4</v>
      </c>
      <c r="M2" s="439" t="s">
        <v>158</v>
      </c>
      <c r="N2" s="440" t="s">
        <v>4</v>
      </c>
      <c r="O2" s="441" t="s">
        <v>250</v>
      </c>
      <c r="P2" s="441" t="s">
        <v>250</v>
      </c>
      <c r="Q2" s="441" t="s">
        <v>250</v>
      </c>
      <c r="R2" s="441" t="s">
        <v>250</v>
      </c>
      <c r="S2" s="441" t="s">
        <v>250</v>
      </c>
      <c r="T2" s="441" t="s">
        <v>250</v>
      </c>
      <c r="U2" s="441" t="s">
        <v>250</v>
      </c>
    </row>
    <row r="3" spans="1:21" x14ac:dyDescent="0.25">
      <c r="A3" s="436" t="s">
        <v>146</v>
      </c>
      <c r="B3" s="435">
        <v>272959.66739522113</v>
      </c>
      <c r="C3" s="435">
        <v>311776.15398326673</v>
      </c>
      <c r="D3" s="435">
        <v>344943.5157168</v>
      </c>
      <c r="E3" s="435">
        <v>366061.77235071856</v>
      </c>
      <c r="F3" s="435">
        <v>364197.75313240004</v>
      </c>
      <c r="G3" s="435">
        <v>404883.727465</v>
      </c>
      <c r="H3" s="435">
        <v>406039.055742</v>
      </c>
      <c r="I3" s="220"/>
      <c r="J3" s="224" t="s">
        <v>209</v>
      </c>
      <c r="K3" s="225">
        <v>348669.46299999999</v>
      </c>
      <c r="L3" s="226">
        <v>0.91400000000000003</v>
      </c>
      <c r="M3" s="227">
        <v>363902.51899999997</v>
      </c>
      <c r="N3" s="228">
        <v>0.91800000000000004</v>
      </c>
      <c r="O3" s="335">
        <v>239598.13557330001</v>
      </c>
      <c r="P3" s="335">
        <v>273685.18653910002</v>
      </c>
      <c r="Q3" s="335">
        <v>304383.43979999999</v>
      </c>
      <c r="R3" s="335">
        <v>329788.51567479997</v>
      </c>
      <c r="S3" s="335">
        <v>326766.8818498</v>
      </c>
      <c r="T3" s="303">
        <v>370252.10275970004</v>
      </c>
      <c r="U3" s="303">
        <v>373363.98449399997</v>
      </c>
    </row>
    <row r="4" spans="1:21" x14ac:dyDescent="0.25">
      <c r="A4" s="529" t="s">
        <v>147</v>
      </c>
      <c r="B4" s="530"/>
      <c r="C4" s="530"/>
      <c r="D4" s="530"/>
      <c r="E4" s="530"/>
      <c r="F4" s="530"/>
      <c r="G4" s="530"/>
      <c r="H4" s="531"/>
      <c r="I4" s="332"/>
      <c r="J4" s="224" t="s">
        <v>208</v>
      </c>
      <c r="K4" s="229">
        <v>32607.085999999999</v>
      </c>
      <c r="L4" s="230">
        <v>8.5999999999999993E-2</v>
      </c>
      <c r="M4" s="231">
        <v>31833.233</v>
      </c>
      <c r="N4" s="197">
        <v>8.2000000000000003E-2</v>
      </c>
      <c r="O4" s="335">
        <v>33361.7333</v>
      </c>
      <c r="P4" s="335">
        <v>38091.657599999999</v>
      </c>
      <c r="Q4" s="335">
        <v>40559.745599999995</v>
      </c>
      <c r="R4" s="335">
        <v>36273.258585199997</v>
      </c>
      <c r="S4" s="335">
        <v>37431.192776600001</v>
      </c>
      <c r="T4" s="303">
        <v>34625.464623400003</v>
      </c>
      <c r="U4" s="303">
        <v>32660.897058000002</v>
      </c>
    </row>
    <row r="5" spans="1:21" x14ac:dyDescent="0.25">
      <c r="A5" s="434" t="s">
        <v>148</v>
      </c>
      <c r="B5" s="435">
        <v>239598.13557330001</v>
      </c>
      <c r="C5" s="435">
        <v>273685.18653910002</v>
      </c>
      <c r="D5" s="435">
        <v>304383.43979999999</v>
      </c>
      <c r="E5" s="435">
        <v>329788.51567479997</v>
      </c>
      <c r="F5" s="435">
        <v>326766.8818498</v>
      </c>
      <c r="G5" s="435">
        <v>370258.26284160005</v>
      </c>
      <c r="H5" s="435">
        <v>373378.15868399997</v>
      </c>
      <c r="I5" s="220"/>
      <c r="J5" s="224" t="s">
        <v>210</v>
      </c>
      <c r="K5" s="232">
        <v>5.8010000000000002</v>
      </c>
      <c r="L5" s="233">
        <v>0</v>
      </c>
      <c r="M5" s="234">
        <v>13.815</v>
      </c>
      <c r="N5" s="235">
        <v>0</v>
      </c>
      <c r="O5" s="336"/>
      <c r="P5" s="336"/>
      <c r="Q5" s="336"/>
      <c r="R5" s="336"/>
      <c r="S5" s="336"/>
      <c r="T5" s="330">
        <v>6.1600819000000007</v>
      </c>
      <c r="U5" s="330">
        <v>14.174189999999999</v>
      </c>
    </row>
    <row r="6" spans="1:21" x14ac:dyDescent="0.25">
      <c r="A6" s="434" t="s">
        <v>149</v>
      </c>
      <c r="B6" s="435">
        <v>209466.76310000001</v>
      </c>
      <c r="C6" s="435">
        <v>239135.90599999999</v>
      </c>
      <c r="D6" s="435">
        <v>268241.52960000001</v>
      </c>
      <c r="E6" s="435">
        <v>282022.0753428</v>
      </c>
      <c r="F6" s="435">
        <v>278209.08548960002</v>
      </c>
      <c r="G6" s="435">
        <v>307294.99428460002</v>
      </c>
      <c r="H6" s="435">
        <v>309655.89549000002</v>
      </c>
      <c r="I6" s="220"/>
      <c r="J6" s="236" t="s">
        <v>135</v>
      </c>
      <c r="K6" s="237">
        <v>381282.35</v>
      </c>
      <c r="L6" s="238">
        <v>1</v>
      </c>
      <c r="M6" s="237">
        <v>395749.56599999999</v>
      </c>
      <c r="N6" s="196">
        <v>1</v>
      </c>
      <c r="O6" s="442">
        <f>SUM(O3:O5)</f>
        <v>272959.86887330003</v>
      </c>
      <c r="P6" s="442">
        <f t="shared" ref="P6:U6" si="0">SUM(P3:P5)</f>
        <v>311776.84413909999</v>
      </c>
      <c r="Q6" s="442">
        <f t="shared" si="0"/>
        <v>344943.18539999996</v>
      </c>
      <c r="R6" s="442">
        <f t="shared" si="0"/>
        <v>366061.77425999998</v>
      </c>
      <c r="S6" s="442">
        <f t="shared" si="0"/>
        <v>364198.07462640002</v>
      </c>
      <c r="T6" s="442">
        <f t="shared" si="0"/>
        <v>404883.72746500006</v>
      </c>
      <c r="U6" s="442">
        <f t="shared" si="0"/>
        <v>406039.05574199994</v>
      </c>
    </row>
    <row r="7" spans="1:21" x14ac:dyDescent="0.2">
      <c r="A7" s="434" t="s">
        <v>150</v>
      </c>
      <c r="B7" s="435">
        <v>30131.372473300002</v>
      </c>
      <c r="C7" s="435">
        <v>34549.2805391</v>
      </c>
      <c r="D7" s="435">
        <v>36141.910199999998</v>
      </c>
      <c r="E7" s="435">
        <v>47766.440331999998</v>
      </c>
      <c r="F7" s="435">
        <v>48557.796360200002</v>
      </c>
      <c r="G7" s="435">
        <v>62963.268557000003</v>
      </c>
      <c r="H7" s="435">
        <v>63722.263193999999</v>
      </c>
      <c r="I7" s="220"/>
      <c r="N7" s="264" t="s">
        <v>211</v>
      </c>
      <c r="O7" s="264"/>
      <c r="P7" s="264"/>
      <c r="Q7" s="264"/>
      <c r="R7" s="264"/>
      <c r="S7" s="264"/>
      <c r="T7" s="266">
        <v>1.0619000000000001</v>
      </c>
      <c r="U7" s="266">
        <v>1.026</v>
      </c>
    </row>
    <row r="8" spans="1:21" x14ac:dyDescent="0.25">
      <c r="A8" s="434" t="s">
        <v>151</v>
      </c>
      <c r="B8" s="435">
        <v>18220.924273300003</v>
      </c>
      <c r="C8" s="435">
        <v>18931.157039099999</v>
      </c>
      <c r="D8" s="435">
        <v>18452.959800000001</v>
      </c>
      <c r="E8" s="435">
        <v>36209.319400799999</v>
      </c>
      <c r="F8" s="435">
        <v>36121.513800000001</v>
      </c>
      <c r="G8" s="435">
        <v>25899.868428000002</v>
      </c>
      <c r="H8" s="435">
        <v>26964.002304000001</v>
      </c>
      <c r="I8" s="220"/>
    </row>
    <row r="9" spans="1:21" x14ac:dyDescent="0.25">
      <c r="A9" s="434" t="s">
        <v>152</v>
      </c>
      <c r="B9" s="435">
        <v>11910.448200000001</v>
      </c>
      <c r="C9" s="435">
        <v>15618.1235</v>
      </c>
      <c r="D9" s="435">
        <v>17688.950399999998</v>
      </c>
      <c r="E9" s="435">
        <v>11557.120931199999</v>
      </c>
      <c r="F9" s="435">
        <v>12436.282560199999</v>
      </c>
      <c r="G9" s="435">
        <v>37063.400129000009</v>
      </c>
      <c r="H9" s="435">
        <v>36758.260889999998</v>
      </c>
      <c r="I9" s="220"/>
    </row>
    <row r="10" spans="1:21" x14ac:dyDescent="0.25">
      <c r="A10" s="434" t="s">
        <v>153</v>
      </c>
      <c r="B10" s="435" t="s">
        <v>10</v>
      </c>
      <c r="C10" s="435" t="s">
        <v>10</v>
      </c>
      <c r="D10" s="435" t="s">
        <v>10</v>
      </c>
      <c r="E10" s="435" t="s">
        <v>10</v>
      </c>
      <c r="F10" s="435" t="s">
        <v>10</v>
      </c>
      <c r="G10" s="435" t="s">
        <v>10</v>
      </c>
      <c r="H10" s="435" t="s">
        <v>10</v>
      </c>
      <c r="I10" s="220"/>
    </row>
    <row r="11" spans="1:21" x14ac:dyDescent="0.25">
      <c r="A11" s="529" t="s">
        <v>154</v>
      </c>
      <c r="B11" s="530"/>
      <c r="C11" s="530"/>
      <c r="D11" s="530"/>
      <c r="E11" s="530"/>
      <c r="F11" s="530"/>
      <c r="G11" s="530"/>
      <c r="H11" s="531"/>
      <c r="I11" s="332"/>
    </row>
    <row r="12" spans="1:21" x14ac:dyDescent="0.25">
      <c r="A12" s="434" t="s">
        <v>155</v>
      </c>
      <c r="B12" s="435">
        <v>33361.7333</v>
      </c>
      <c r="C12" s="435">
        <v>38091.657599999999</v>
      </c>
      <c r="D12" s="435">
        <v>40559.745599999995</v>
      </c>
      <c r="E12" s="435">
        <v>36273.258585199997</v>
      </c>
      <c r="F12" s="435">
        <v>37431.192776600001</v>
      </c>
      <c r="G12" s="435">
        <v>34625.464623400003</v>
      </c>
      <c r="H12" s="435">
        <v>32660.897058000002</v>
      </c>
      <c r="I12" s="220"/>
    </row>
    <row r="13" spans="1:21" x14ac:dyDescent="0.25">
      <c r="A13" s="434" t="s">
        <v>156</v>
      </c>
      <c r="B13" s="435">
        <v>33361.7333</v>
      </c>
      <c r="C13" s="435">
        <v>38091.657599999999</v>
      </c>
      <c r="D13" s="435">
        <v>40559.745599999995</v>
      </c>
      <c r="E13" s="435">
        <v>36273.258585199997</v>
      </c>
      <c r="F13" s="435">
        <v>37431.192776600001</v>
      </c>
      <c r="G13" s="435">
        <v>34625.464623400003</v>
      </c>
      <c r="H13" s="435">
        <v>32660.897058000002</v>
      </c>
      <c r="I13" s="220"/>
    </row>
    <row r="14" spans="1:21" x14ac:dyDescent="0.25">
      <c r="A14" s="434" t="s">
        <v>157</v>
      </c>
      <c r="B14" s="435" t="s">
        <v>10</v>
      </c>
      <c r="C14" s="435" t="s">
        <v>10</v>
      </c>
      <c r="D14" s="435" t="s">
        <v>10</v>
      </c>
      <c r="E14" s="435" t="s">
        <v>10</v>
      </c>
      <c r="F14" s="435" t="s">
        <v>10</v>
      </c>
      <c r="G14" s="435" t="s">
        <v>10</v>
      </c>
      <c r="H14" s="435" t="s">
        <v>10</v>
      </c>
      <c r="I14" s="220"/>
    </row>
    <row r="15" spans="1:21" x14ac:dyDescent="0.25">
      <c r="A15" s="434" t="s">
        <v>153</v>
      </c>
      <c r="B15" s="435" t="s">
        <v>10</v>
      </c>
      <c r="C15" s="435" t="s">
        <v>10</v>
      </c>
      <c r="D15" s="435" t="s">
        <v>10</v>
      </c>
      <c r="E15" s="435" t="s">
        <v>10</v>
      </c>
      <c r="F15" s="435" t="s">
        <v>10</v>
      </c>
      <c r="G15" s="435" t="s">
        <v>10</v>
      </c>
      <c r="H15" s="435" t="s">
        <v>10</v>
      </c>
      <c r="I15" s="220"/>
    </row>
    <row r="16" spans="1:21" hidden="1" x14ac:dyDescent="0.25">
      <c r="A16" s="308" t="s">
        <v>211</v>
      </c>
      <c r="B16" s="265">
        <v>1.2733000000000001</v>
      </c>
      <c r="C16" s="265">
        <v>1.2361</v>
      </c>
      <c r="D16" s="265">
        <v>1.2143999999999999</v>
      </c>
      <c r="E16" s="265">
        <v>1.1596</v>
      </c>
      <c r="F16" s="265">
        <v>1.1086</v>
      </c>
      <c r="G16" s="309">
        <v>1.0619000000000001</v>
      </c>
      <c r="H16" s="309">
        <v>1.026</v>
      </c>
    </row>
    <row r="17" spans="1:10" x14ac:dyDescent="0.25">
      <c r="A17" s="333"/>
      <c r="B17" s="333"/>
      <c r="C17" s="333"/>
      <c r="D17" s="333"/>
      <c r="E17" s="333"/>
      <c r="F17" s="333"/>
      <c r="G17" s="333"/>
      <c r="H17" s="333"/>
      <c r="I17" s="333"/>
    </row>
    <row r="18" spans="1:10" x14ac:dyDescent="0.25">
      <c r="A18" s="331"/>
      <c r="B18" s="331"/>
      <c r="C18" s="331"/>
      <c r="D18" s="331"/>
      <c r="E18" s="331"/>
      <c r="F18" s="331"/>
      <c r="G18" s="331"/>
      <c r="H18" s="331"/>
      <c r="I18" s="331"/>
    </row>
    <row r="19" spans="1:10" x14ac:dyDescent="0.25">
      <c r="A19" s="334"/>
      <c r="B19" s="334"/>
      <c r="C19" s="334"/>
      <c r="D19" s="334"/>
      <c r="E19" s="334"/>
      <c r="F19" s="334"/>
      <c r="G19" s="334"/>
      <c r="H19" s="334"/>
      <c r="I19" s="334"/>
    </row>
    <row r="20" spans="1:10" x14ac:dyDescent="0.25">
      <c r="A20" s="332"/>
      <c r="B20" s="332"/>
      <c r="C20" s="332"/>
      <c r="D20" s="332"/>
      <c r="E20" s="332"/>
      <c r="F20" s="332"/>
      <c r="G20" s="332"/>
      <c r="H20" s="332"/>
      <c r="I20" s="332"/>
    </row>
    <row r="21" spans="1:10" x14ac:dyDescent="0.25">
      <c r="A21" s="221"/>
      <c r="B21" s="221"/>
      <c r="C21" s="221"/>
      <c r="D21" s="221"/>
      <c r="E21" s="221"/>
      <c r="F21" s="221"/>
      <c r="G21" s="221"/>
      <c r="H21" s="221"/>
      <c r="I21" s="221"/>
    </row>
    <row r="22" spans="1:10" x14ac:dyDescent="0.25">
      <c r="A22" s="221"/>
      <c r="B22" s="221"/>
      <c r="C22" s="221"/>
      <c r="D22" s="221"/>
      <c r="E22" s="221"/>
      <c r="F22" s="221"/>
      <c r="G22" s="221"/>
      <c r="H22" s="221"/>
      <c r="I22" s="221"/>
    </row>
    <row r="23" spans="1:10" x14ac:dyDescent="0.25">
      <c r="A23" s="221"/>
      <c r="B23" s="221"/>
      <c r="C23" s="221"/>
      <c r="D23" s="221"/>
      <c r="E23" s="221"/>
      <c r="F23" s="221"/>
      <c r="G23" s="221"/>
      <c r="H23" s="221"/>
      <c r="I23" s="221"/>
    </row>
    <row r="24" spans="1:10" x14ac:dyDescent="0.25">
      <c r="A24" s="221"/>
      <c r="B24" s="221"/>
      <c r="C24" s="221"/>
      <c r="D24" s="221"/>
      <c r="E24" s="221"/>
      <c r="F24" s="221"/>
      <c r="G24" s="221"/>
      <c r="H24" s="221"/>
      <c r="I24" s="221"/>
    </row>
    <row r="25" spans="1:10" x14ac:dyDescent="0.25">
      <c r="A25" s="221"/>
      <c r="B25" s="221"/>
      <c r="C25" s="221"/>
      <c r="D25" s="221"/>
      <c r="E25" s="221"/>
      <c r="F25" s="221"/>
      <c r="G25" s="221"/>
      <c r="H25" s="221"/>
      <c r="I25" s="221"/>
    </row>
    <row r="26" spans="1:10" x14ac:dyDescent="0.25">
      <c r="A26" s="220"/>
      <c r="B26" s="220"/>
      <c r="C26" s="220"/>
      <c r="D26" s="220"/>
      <c r="E26" s="220"/>
      <c r="F26" s="220"/>
      <c r="G26" s="220"/>
      <c r="H26" s="220"/>
      <c r="I26" s="220"/>
    </row>
    <row r="27" spans="1:10" x14ac:dyDescent="0.25">
      <c r="A27" s="332"/>
      <c r="B27" s="332"/>
      <c r="C27" s="332"/>
      <c r="D27" s="332"/>
      <c r="E27" s="332"/>
      <c r="F27" s="332"/>
      <c r="G27" s="332"/>
      <c r="H27" s="332"/>
      <c r="I27" s="332"/>
      <c r="J27" s="239"/>
    </row>
    <row r="28" spans="1:10" x14ac:dyDescent="0.25">
      <c r="A28" s="221"/>
      <c r="B28" s="221"/>
      <c r="C28" s="221"/>
      <c r="D28" s="221"/>
      <c r="E28" s="221"/>
      <c r="F28" s="221"/>
      <c r="G28" s="221"/>
      <c r="H28" s="221"/>
      <c r="I28" s="221"/>
    </row>
    <row r="29" spans="1:10" x14ac:dyDescent="0.25">
      <c r="A29" s="221"/>
      <c r="B29" s="221"/>
      <c r="C29" s="221"/>
      <c r="D29" s="221"/>
      <c r="E29" s="221"/>
      <c r="F29" s="221"/>
      <c r="G29" s="221"/>
      <c r="H29" s="221"/>
      <c r="I29" s="221"/>
    </row>
    <row r="30" spans="1:10" x14ac:dyDescent="0.25">
      <c r="A30" s="220"/>
      <c r="B30" s="220"/>
      <c r="C30" s="220"/>
      <c r="D30" s="220"/>
      <c r="E30" s="220"/>
      <c r="F30" s="220"/>
      <c r="G30" s="220"/>
      <c r="H30" s="220"/>
      <c r="I30" s="220"/>
    </row>
    <row r="31" spans="1:10" x14ac:dyDescent="0.25">
      <c r="A31" s="220"/>
      <c r="B31" s="220"/>
      <c r="C31" s="220"/>
      <c r="D31" s="220"/>
      <c r="E31" s="220"/>
      <c r="F31" s="220"/>
      <c r="G31" s="220"/>
      <c r="H31" s="220"/>
      <c r="I31" s="220"/>
    </row>
    <row r="32" spans="1:10" x14ac:dyDescent="0.25">
      <c r="A32" s="223"/>
      <c r="B32" s="223"/>
      <c r="C32" s="223"/>
      <c r="D32" s="223"/>
      <c r="E32" s="223"/>
      <c r="F32" s="223"/>
      <c r="G32" s="223"/>
      <c r="H32" s="223"/>
      <c r="I32" s="223"/>
    </row>
  </sheetData>
  <sheetProtection algorithmName="SHA-512" hashValue="bOroky6Eg9F9Ssbybzl+/Ry1YzL2zVLeN9MSrUBZ9uM1g2TFFfEEuFdydEC+s32TLEBReML9fc5cc7NmWZg5qA==" saltValue="06ToH8azzM03gKN6c10bBg==" spinCount="100000" sheet="1" objects="1" scenarios="1"/>
  <mergeCells count="5">
    <mergeCell ref="A4:H4"/>
    <mergeCell ref="A11:H11"/>
    <mergeCell ref="J1:J2"/>
    <mergeCell ref="B1:H1"/>
    <mergeCell ref="A1:A2"/>
  </mergeCells>
  <printOptions horizontalCentered="1"/>
  <pageMargins left="0.25" right="0.25" top="0.75" bottom="0.75" header="0.3" footer="0.3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zoomScale="90" zoomScaleNormal="90" workbookViewId="0">
      <selection activeCell="P1" sqref="P1:S1048576"/>
    </sheetView>
  </sheetViews>
  <sheetFormatPr baseColWidth="10" defaultRowHeight="12.75" x14ac:dyDescent="0.25"/>
  <cols>
    <col min="1" max="1" width="54.7109375" style="222" customWidth="1"/>
    <col min="2" max="3" width="12.42578125" style="222" hidden="1" customWidth="1"/>
    <col min="4" max="6" width="11.42578125" style="222"/>
    <col min="7" max="7" width="38.7109375" style="222" hidden="1" customWidth="1"/>
    <col min="8" max="15" width="0" style="222" hidden="1" customWidth="1"/>
    <col min="16" max="16" width="56.85546875" style="323" customWidth="1"/>
    <col min="17" max="18" width="11.42578125" style="222" hidden="1" customWidth="1"/>
    <col min="19" max="16384" width="11.42578125" style="222"/>
  </cols>
  <sheetData>
    <row r="1" spans="1:20" ht="15" customHeight="1" x14ac:dyDescent="0.25">
      <c r="A1" s="537" t="s">
        <v>335</v>
      </c>
      <c r="B1" s="443" t="s">
        <v>158</v>
      </c>
      <c r="C1" s="443" t="s">
        <v>158</v>
      </c>
      <c r="D1" s="535" t="s">
        <v>250</v>
      </c>
      <c r="E1" s="536"/>
      <c r="G1" s="541" t="s">
        <v>336</v>
      </c>
      <c r="H1" s="310" t="s">
        <v>158</v>
      </c>
      <c r="I1" s="310" t="s">
        <v>158</v>
      </c>
      <c r="J1" s="539" t="s">
        <v>250</v>
      </c>
      <c r="K1" s="540"/>
      <c r="P1" s="543" t="s">
        <v>338</v>
      </c>
      <c r="Q1" s="454" t="s">
        <v>158</v>
      </c>
      <c r="R1" s="454" t="s">
        <v>158</v>
      </c>
      <c r="S1" s="535" t="s">
        <v>250</v>
      </c>
      <c r="T1" s="536"/>
    </row>
    <row r="2" spans="1:20" x14ac:dyDescent="0.25">
      <c r="A2" s="538"/>
      <c r="B2" s="407">
        <v>2016</v>
      </c>
      <c r="C2" s="408">
        <v>2017</v>
      </c>
      <c r="D2" s="402">
        <v>2016</v>
      </c>
      <c r="E2" s="408">
        <v>2017</v>
      </c>
      <c r="G2" s="542"/>
      <c r="H2" s="281">
        <v>2016</v>
      </c>
      <c r="I2" s="281">
        <v>2017</v>
      </c>
      <c r="J2" s="289">
        <v>2016</v>
      </c>
      <c r="K2" s="337">
        <v>2017</v>
      </c>
      <c r="P2" s="544"/>
      <c r="Q2" s="455">
        <v>2016</v>
      </c>
      <c r="R2" s="455">
        <v>2017</v>
      </c>
      <c r="S2" s="402">
        <v>2016</v>
      </c>
      <c r="T2" s="402">
        <v>2017</v>
      </c>
    </row>
    <row r="3" spans="1:20" x14ac:dyDescent="0.2">
      <c r="A3" s="306" t="s">
        <v>304</v>
      </c>
      <c r="B3" s="311">
        <v>3253.2339999999999</v>
      </c>
      <c r="C3" s="311">
        <v>3459.0990000000002</v>
      </c>
      <c r="D3" s="410">
        <v>3454.6091845999999</v>
      </c>
      <c r="E3" s="449">
        <v>3549.0355740000005</v>
      </c>
      <c r="G3" s="305" t="s">
        <v>29</v>
      </c>
      <c r="H3" s="316">
        <v>19601.133000000002</v>
      </c>
      <c r="I3" s="318">
        <v>19646.557000000001</v>
      </c>
      <c r="J3" s="225">
        <v>20814.443132700002</v>
      </c>
      <c r="K3" s="350">
        <v>20157.367482000001</v>
      </c>
      <c r="P3" s="353" t="s">
        <v>315</v>
      </c>
      <c r="Q3" s="324">
        <v>2681.5230000000001</v>
      </c>
      <c r="R3" s="324">
        <v>2214.1109999999999</v>
      </c>
      <c r="S3" s="229">
        <f t="shared" ref="S3:S21" si="0">+Q3*S$24</f>
        <v>2847.5092737000004</v>
      </c>
      <c r="T3" s="342">
        <f t="shared" ref="T3:T21" si="1">+R3*T$24</f>
        <v>2271.6778859999999</v>
      </c>
    </row>
    <row r="4" spans="1:20" x14ac:dyDescent="0.2">
      <c r="A4" s="306" t="s">
        <v>42</v>
      </c>
      <c r="B4" s="311">
        <v>266.63499999999999</v>
      </c>
      <c r="C4" s="311">
        <v>207.18799999999999</v>
      </c>
      <c r="D4" s="410">
        <v>283.13970649999999</v>
      </c>
      <c r="E4" s="449">
        <v>212.57488799999999</v>
      </c>
      <c r="G4" s="306" t="s">
        <v>312</v>
      </c>
      <c r="H4" s="312">
        <v>14779.733</v>
      </c>
      <c r="I4" s="319">
        <v>12480.727999999999</v>
      </c>
      <c r="J4" s="229">
        <v>15694.598472700001</v>
      </c>
      <c r="K4" s="342">
        <v>12805.226928</v>
      </c>
      <c r="P4" s="353" t="s">
        <v>316</v>
      </c>
      <c r="Q4" s="324">
        <v>6810.9189999999999</v>
      </c>
      <c r="R4" s="324">
        <v>7010.8249999999998</v>
      </c>
      <c r="S4" s="229">
        <f t="shared" si="0"/>
        <v>7232.5148861000007</v>
      </c>
      <c r="T4" s="342">
        <f t="shared" si="1"/>
        <v>7193.1064500000002</v>
      </c>
    </row>
    <row r="5" spans="1:20" x14ac:dyDescent="0.2">
      <c r="A5" s="306" t="s">
        <v>40</v>
      </c>
      <c r="B5" s="311">
        <v>32150.083999999999</v>
      </c>
      <c r="C5" s="311">
        <v>31255.221000000001</v>
      </c>
      <c r="D5" s="410">
        <v>34140.174199599998</v>
      </c>
      <c r="E5" s="449">
        <v>32067.856746000001</v>
      </c>
      <c r="G5" s="306" t="s">
        <v>313</v>
      </c>
      <c r="H5" s="317">
        <v>829.524</v>
      </c>
      <c r="I5" s="320">
        <v>880.85599999999999</v>
      </c>
      <c r="J5" s="229">
        <v>880.87153560000002</v>
      </c>
      <c r="K5" s="342">
        <v>903.75825599999996</v>
      </c>
      <c r="P5" s="353" t="s">
        <v>317</v>
      </c>
      <c r="Q5" s="324">
        <v>0</v>
      </c>
      <c r="R5" s="324">
        <v>157.5</v>
      </c>
      <c r="S5" s="229">
        <f t="shared" si="0"/>
        <v>0</v>
      </c>
      <c r="T5" s="342">
        <f t="shared" si="1"/>
        <v>161.595</v>
      </c>
    </row>
    <row r="6" spans="1:20" x14ac:dyDescent="0.2">
      <c r="A6" s="306" t="s">
        <v>305</v>
      </c>
      <c r="B6" s="311">
        <v>30708.809000000001</v>
      </c>
      <c r="C6" s="311">
        <v>32738.672999999999</v>
      </c>
      <c r="D6" s="410">
        <v>32609.684277100005</v>
      </c>
      <c r="E6" s="449">
        <v>33589.878497999998</v>
      </c>
      <c r="G6" s="345" t="s">
        <v>337</v>
      </c>
      <c r="H6" s="313">
        <v>8210.2810000000009</v>
      </c>
      <c r="I6" s="313">
        <v>7397.116</v>
      </c>
      <c r="J6" s="351">
        <v>8718.497393900001</v>
      </c>
      <c r="K6" s="343">
        <v>7589.4410159999998</v>
      </c>
      <c r="P6" s="353" t="s">
        <v>318</v>
      </c>
      <c r="Q6" s="324">
        <v>2937.1469999999999</v>
      </c>
      <c r="R6" s="324">
        <v>2717.5230000000001</v>
      </c>
      <c r="S6" s="229">
        <f t="shared" si="0"/>
        <v>3118.9563993000002</v>
      </c>
      <c r="T6" s="342">
        <f t="shared" si="1"/>
        <v>2788.1785980000004</v>
      </c>
    </row>
    <row r="7" spans="1:20" x14ac:dyDescent="0.2">
      <c r="A7" s="306" t="s">
        <v>306</v>
      </c>
      <c r="B7" s="311">
        <v>4080.3739999999998</v>
      </c>
      <c r="C7" s="311">
        <v>6261.3720000000003</v>
      </c>
      <c r="D7" s="410">
        <v>4332.9491506000004</v>
      </c>
      <c r="E7" s="449">
        <v>6424.1676720000005</v>
      </c>
      <c r="G7" s="344" t="s">
        <v>135</v>
      </c>
      <c r="I7" s="347"/>
      <c r="J7" s="304">
        <f>SUM(J3:J6)</f>
        <v>46108.410534900002</v>
      </c>
      <c r="K7" s="304">
        <f>SUM(K3:K6)</f>
        <v>41455.793682000003</v>
      </c>
      <c r="P7" s="353" t="s">
        <v>319</v>
      </c>
      <c r="Q7" s="324">
        <v>214.08799999999999</v>
      </c>
      <c r="R7" s="324">
        <v>41.357999999999997</v>
      </c>
      <c r="S7" s="229">
        <f t="shared" si="0"/>
        <v>227.34004720000001</v>
      </c>
      <c r="T7" s="342">
        <f t="shared" si="1"/>
        <v>42.433307999999997</v>
      </c>
    </row>
    <row r="8" spans="1:20" x14ac:dyDescent="0.2">
      <c r="A8" s="306" t="s">
        <v>307</v>
      </c>
      <c r="B8" s="311">
        <v>122076.49</v>
      </c>
      <c r="C8" s="311">
        <v>126275.223</v>
      </c>
      <c r="D8" s="410">
        <v>129633.02473100001</v>
      </c>
      <c r="E8" s="449">
        <v>129558.37879800001</v>
      </c>
      <c r="G8" s="345" t="s">
        <v>247</v>
      </c>
      <c r="I8" s="348"/>
      <c r="J8" s="321">
        <f>+J7/404883</f>
        <v>0.11388082615199947</v>
      </c>
      <c r="K8" s="321">
        <f>+K7/406039</f>
        <v>0.10209805876282821</v>
      </c>
      <c r="P8" s="353" t="s">
        <v>320</v>
      </c>
      <c r="Q8" s="324">
        <v>828.87</v>
      </c>
      <c r="R8" s="324">
        <v>656.23099999999999</v>
      </c>
      <c r="S8" s="229">
        <f t="shared" si="0"/>
        <v>880.17705300000011</v>
      </c>
      <c r="T8" s="342">
        <f t="shared" si="1"/>
        <v>673.29300599999999</v>
      </c>
    </row>
    <row r="9" spans="1:20" x14ac:dyDescent="0.2">
      <c r="A9" s="306" t="s">
        <v>308</v>
      </c>
      <c r="B9" s="311">
        <v>19499.143</v>
      </c>
      <c r="C9" s="311">
        <v>20181.465</v>
      </c>
      <c r="D9" s="410">
        <v>20706.139951700003</v>
      </c>
      <c r="E9" s="449">
        <v>20706.183090000002</v>
      </c>
      <c r="G9" s="346" t="s">
        <v>211</v>
      </c>
      <c r="I9" s="349"/>
      <c r="J9" s="309">
        <v>1.0619000000000001</v>
      </c>
      <c r="K9" s="309">
        <v>1.026</v>
      </c>
      <c r="P9" s="353" t="s">
        <v>321</v>
      </c>
      <c r="Q9" s="324">
        <v>391.88600000000002</v>
      </c>
      <c r="R9" s="324">
        <v>454.27699999999999</v>
      </c>
      <c r="S9" s="229">
        <f t="shared" si="0"/>
        <v>416.14374340000006</v>
      </c>
      <c r="T9" s="342">
        <f t="shared" si="1"/>
        <v>466.08820200000002</v>
      </c>
    </row>
    <row r="10" spans="1:20" x14ac:dyDescent="0.2">
      <c r="A10" s="306" t="s">
        <v>49</v>
      </c>
      <c r="B10" s="311">
        <v>5206.4870000000001</v>
      </c>
      <c r="C10" s="311">
        <v>5370.8159999999998</v>
      </c>
      <c r="D10" s="410">
        <v>5528.7685453000004</v>
      </c>
      <c r="E10" s="449">
        <v>5510.4572159999998</v>
      </c>
      <c r="P10" s="353" t="s">
        <v>322</v>
      </c>
      <c r="Q10" s="324">
        <v>5736.701</v>
      </c>
      <c r="R10" s="324">
        <v>6394.7309999999998</v>
      </c>
      <c r="S10" s="229">
        <f t="shared" si="0"/>
        <v>6091.8027919000006</v>
      </c>
      <c r="T10" s="342">
        <f t="shared" si="1"/>
        <v>6560.9940059999999</v>
      </c>
    </row>
    <row r="11" spans="1:20" x14ac:dyDescent="0.2">
      <c r="A11" s="306" t="s">
        <v>37</v>
      </c>
      <c r="B11" s="311">
        <v>53.966999999999999</v>
      </c>
      <c r="C11" s="311">
        <v>48.768000000000001</v>
      </c>
      <c r="D11" s="410">
        <v>57.307557299999999</v>
      </c>
      <c r="E11" s="449">
        <v>50.035968000000004</v>
      </c>
      <c r="P11" s="353" t="s">
        <v>325</v>
      </c>
      <c r="Q11" s="324">
        <v>713.351</v>
      </c>
      <c r="R11" s="324">
        <v>1068.2349999999999</v>
      </c>
      <c r="S11" s="229">
        <f t="shared" si="0"/>
        <v>757.50742690000004</v>
      </c>
      <c r="T11" s="342">
        <f t="shared" si="1"/>
        <v>1096.00911</v>
      </c>
    </row>
    <row r="12" spans="1:20" x14ac:dyDescent="0.2">
      <c r="A12" s="306" t="s">
        <v>50</v>
      </c>
      <c r="B12" s="311">
        <v>109.35899999999999</v>
      </c>
      <c r="C12" s="311">
        <v>70.793000000000006</v>
      </c>
      <c r="D12" s="410">
        <v>116.12832210000001</v>
      </c>
      <c r="E12" s="449">
        <v>72.633618000000013</v>
      </c>
      <c r="P12" s="353" t="s">
        <v>323</v>
      </c>
      <c r="Q12" s="324">
        <v>772.03</v>
      </c>
      <c r="R12" s="324">
        <v>838.15300000000002</v>
      </c>
      <c r="S12" s="229">
        <f t="shared" si="0"/>
        <v>819.81865700000003</v>
      </c>
      <c r="T12" s="342">
        <f t="shared" si="1"/>
        <v>859.94497799999999</v>
      </c>
    </row>
    <row r="13" spans="1:20" x14ac:dyDescent="0.2">
      <c r="A13" s="306" t="s">
        <v>309</v>
      </c>
      <c r="B13" s="311">
        <v>585.78300000000002</v>
      </c>
      <c r="C13" s="311">
        <v>603.42100000000005</v>
      </c>
      <c r="D13" s="410">
        <v>622.04296770000008</v>
      </c>
      <c r="E13" s="449">
        <v>619.10994600000004</v>
      </c>
      <c r="P13" s="353" t="s">
        <v>324</v>
      </c>
      <c r="Q13" s="324">
        <v>5507.09</v>
      </c>
      <c r="R13" s="324">
        <v>3851.2069999999999</v>
      </c>
      <c r="S13" s="229">
        <f t="shared" si="0"/>
        <v>5847.9788710000003</v>
      </c>
      <c r="T13" s="342">
        <f t="shared" si="1"/>
        <v>3951.3383819999999</v>
      </c>
    </row>
    <row r="14" spans="1:20" x14ac:dyDescent="0.2">
      <c r="A14" s="306" t="s">
        <v>310</v>
      </c>
      <c r="B14" s="311">
        <v>3995.8</v>
      </c>
      <c r="C14" s="311">
        <v>5118.1620000000003</v>
      </c>
      <c r="D14" s="410">
        <v>4243.1400200000007</v>
      </c>
      <c r="E14" s="449">
        <v>5251.2342120000003</v>
      </c>
      <c r="P14" s="353" t="s">
        <v>326</v>
      </c>
      <c r="Q14" s="324">
        <v>550.44399999999996</v>
      </c>
      <c r="R14" s="324">
        <v>839.40099999999995</v>
      </c>
      <c r="S14" s="229">
        <f t="shared" si="0"/>
        <v>584.51648360000002</v>
      </c>
      <c r="T14" s="342">
        <f t="shared" si="1"/>
        <v>861.22542599999997</v>
      </c>
    </row>
    <row r="15" spans="1:20" x14ac:dyDescent="0.2">
      <c r="A15" s="306" t="s">
        <v>311</v>
      </c>
      <c r="B15" s="311">
        <v>26045.174999999999</v>
      </c>
      <c r="C15" s="311">
        <v>27989.981</v>
      </c>
      <c r="D15" s="410">
        <v>27657.371332500003</v>
      </c>
      <c r="E15" s="449">
        <v>28717.720506000001</v>
      </c>
      <c r="P15" s="353" t="s">
        <v>327</v>
      </c>
      <c r="Q15" s="324">
        <v>326.38099999999997</v>
      </c>
      <c r="R15" s="324">
        <v>895.96600000000001</v>
      </c>
      <c r="S15" s="229">
        <f t="shared" si="0"/>
        <v>346.58398389999996</v>
      </c>
      <c r="T15" s="342">
        <f t="shared" si="1"/>
        <v>919.26111600000002</v>
      </c>
    </row>
    <row r="16" spans="1:20" x14ac:dyDescent="0.2">
      <c r="A16" s="306" t="s">
        <v>48</v>
      </c>
      <c r="B16" s="311">
        <v>2431.5349999999999</v>
      </c>
      <c r="C16" s="311">
        <v>1981.973</v>
      </c>
      <c r="D16" s="410">
        <v>2582.0470165000002</v>
      </c>
      <c r="E16" s="449">
        <v>2033.5042980000001</v>
      </c>
      <c r="P16" s="353" t="s">
        <v>330</v>
      </c>
      <c r="Q16" s="324">
        <v>1006.102</v>
      </c>
      <c r="R16" s="324">
        <v>273.13499999999999</v>
      </c>
      <c r="S16" s="229">
        <f t="shared" si="0"/>
        <v>1068.3797138</v>
      </c>
      <c r="T16" s="342">
        <f t="shared" si="1"/>
        <v>280.23651000000001</v>
      </c>
    </row>
    <row r="17" spans="1:20" x14ac:dyDescent="0.2">
      <c r="A17" s="307" t="s">
        <v>45</v>
      </c>
      <c r="B17" s="314">
        <v>3931.0309999999999</v>
      </c>
      <c r="C17" s="314">
        <v>4076.0810000000001</v>
      </c>
      <c r="D17" s="450">
        <v>4174.3618188999999</v>
      </c>
      <c r="E17" s="451">
        <v>4182.0591060000006</v>
      </c>
      <c r="P17" s="353" t="s">
        <v>331</v>
      </c>
      <c r="Q17" s="324">
        <v>1624.058</v>
      </c>
      <c r="R17" s="324">
        <v>218.71600000000001</v>
      </c>
      <c r="S17" s="229">
        <f t="shared" si="0"/>
        <v>1724.5871902000001</v>
      </c>
      <c r="T17" s="342">
        <f t="shared" si="1"/>
        <v>224.40261600000002</v>
      </c>
    </row>
    <row r="18" spans="1:20" x14ac:dyDescent="0.2">
      <c r="A18" s="344" t="s">
        <v>135</v>
      </c>
      <c r="B18" s="315"/>
      <c r="C18" s="347"/>
      <c r="D18" s="415">
        <f>SUM(D3:D17)</f>
        <v>270140.88878139999</v>
      </c>
      <c r="E18" s="415">
        <f>SUM(E3:E17)</f>
        <v>272544.83013600006</v>
      </c>
      <c r="P18" s="353" t="s">
        <v>333</v>
      </c>
      <c r="Q18" s="324">
        <v>1835.307</v>
      </c>
      <c r="R18" s="324">
        <v>1827.761</v>
      </c>
      <c r="S18" s="229">
        <f t="shared" si="0"/>
        <v>1948.9125033</v>
      </c>
      <c r="T18" s="342">
        <f t="shared" si="1"/>
        <v>1875.282786</v>
      </c>
    </row>
    <row r="19" spans="1:20" ht="13.5" thickBot="1" x14ac:dyDescent="0.25">
      <c r="A19" s="445" t="s">
        <v>247</v>
      </c>
      <c r="B19" s="446"/>
      <c r="C19" s="447"/>
      <c r="D19" s="448">
        <f>+D18/404883</f>
        <v>0.66720728897335768</v>
      </c>
      <c r="E19" s="448">
        <f>+E18/406039</f>
        <v>0.67122820747760703</v>
      </c>
      <c r="P19" s="354" t="s">
        <v>332</v>
      </c>
      <c r="Q19" s="325">
        <v>2444.9699999999998</v>
      </c>
      <c r="R19" s="325">
        <v>2668.1550000000002</v>
      </c>
      <c r="S19" s="229">
        <f t="shared" si="0"/>
        <v>2596.313643</v>
      </c>
      <c r="T19" s="342">
        <f t="shared" si="1"/>
        <v>2737.5270300000002</v>
      </c>
    </row>
    <row r="20" spans="1:20" x14ac:dyDescent="0.2">
      <c r="A20" s="444" t="s">
        <v>211</v>
      </c>
      <c r="D20" s="429">
        <v>1.0619000000000001</v>
      </c>
      <c r="E20" s="429">
        <v>1.026</v>
      </c>
      <c r="P20" s="355" t="s">
        <v>328</v>
      </c>
      <c r="Q20" s="326">
        <v>829.524</v>
      </c>
      <c r="R20" s="326">
        <v>880.85599999999999</v>
      </c>
      <c r="S20" s="229">
        <f t="shared" si="0"/>
        <v>880.87153560000002</v>
      </c>
      <c r="T20" s="342">
        <f t="shared" si="1"/>
        <v>903.75825599999996</v>
      </c>
    </row>
    <row r="21" spans="1:20" x14ac:dyDescent="0.2">
      <c r="P21" s="356" t="s">
        <v>329</v>
      </c>
      <c r="Q21" s="326">
        <v>8210.2810000000009</v>
      </c>
      <c r="R21" s="326">
        <v>7397.116</v>
      </c>
      <c r="S21" s="351">
        <f t="shared" si="0"/>
        <v>8718.497393900001</v>
      </c>
      <c r="T21" s="343">
        <f t="shared" si="1"/>
        <v>7589.4410159999998</v>
      </c>
    </row>
    <row r="22" spans="1:20" x14ac:dyDescent="0.25">
      <c r="P22" s="352" t="s">
        <v>135</v>
      </c>
      <c r="R22" s="322" t="s">
        <v>135</v>
      </c>
      <c r="S22" s="304">
        <f>SUM(S3:S21)</f>
        <v>46108.411596800011</v>
      </c>
      <c r="T22" s="304">
        <f>SUM(T3:T21)</f>
        <v>41455.793681999996</v>
      </c>
    </row>
    <row r="23" spans="1:20" x14ac:dyDescent="0.25">
      <c r="P23" s="445" t="s">
        <v>247</v>
      </c>
      <c r="Q23" s="452"/>
      <c r="R23" s="453" t="s">
        <v>314</v>
      </c>
      <c r="S23" s="448">
        <f>+S22/404883</f>
        <v>0.11388082877473248</v>
      </c>
      <c r="T23" s="448">
        <f>+T22/406039</f>
        <v>0.10209805876282819</v>
      </c>
    </row>
    <row r="24" spans="1:20" x14ac:dyDescent="0.25">
      <c r="P24" s="444" t="s">
        <v>211</v>
      </c>
      <c r="R24" s="427" t="s">
        <v>211</v>
      </c>
      <c r="S24" s="429">
        <v>1.0619000000000001</v>
      </c>
      <c r="T24" s="429">
        <v>1.026</v>
      </c>
    </row>
  </sheetData>
  <sheetProtection algorithmName="SHA-512" hashValue="GIXzKyqhf1RSDq7oPGFAOUDxhBVsDn7JCYTvS09q5uadcuZJIQIOCCfhNm90a+wehIthw/bKFRhqoFDb9fldPw==" saltValue="jw7gfiuuHxqBFWpfxck1UA==" spinCount="100000" sheet="1" objects="1" scenarios="1"/>
  <mergeCells count="6">
    <mergeCell ref="D1:E1"/>
    <mergeCell ref="A1:A2"/>
    <mergeCell ref="J1:K1"/>
    <mergeCell ref="G1:G2"/>
    <mergeCell ref="S1:T1"/>
    <mergeCell ref="P1:P2"/>
  </mergeCells>
  <pageMargins left="0.7" right="0.7" top="0.75" bottom="0.75" header="0.3" footer="0.3"/>
  <pageSetup paperSize="9" orientation="portrait" r:id="rId1"/>
  <ignoredErrors>
    <ignoredError sqref="D18:E19 J7:K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showGridLines="0" zoomScale="90" zoomScaleNormal="90" workbookViewId="0">
      <selection activeCell="Z22" sqref="Z22"/>
    </sheetView>
  </sheetViews>
  <sheetFormatPr baseColWidth="10" defaultColWidth="20.7109375" defaultRowHeight="15" customHeight="1" x14ac:dyDescent="0.25"/>
  <cols>
    <col min="1" max="1" width="3.140625" style="2" bestFit="1" customWidth="1"/>
    <col min="2" max="2" width="52.140625" style="2" bestFit="1" customWidth="1"/>
    <col min="3" max="3" width="14.85546875" style="2" hidden="1" customWidth="1"/>
    <col min="4" max="4" width="14.7109375" style="2" hidden="1" customWidth="1"/>
    <col min="5" max="5" width="4.7109375" style="2" hidden="1" customWidth="1"/>
    <col min="6" max="6" width="11.5703125" style="2" hidden="1" customWidth="1"/>
    <col min="7" max="7" width="4.7109375" style="2" hidden="1" customWidth="1"/>
    <col min="8" max="8" width="11.5703125" style="2" hidden="1" customWidth="1"/>
    <col min="9" max="9" width="4.7109375" style="2" hidden="1" customWidth="1"/>
    <col min="10" max="10" width="11.5703125" style="2" hidden="1" customWidth="1"/>
    <col min="11" max="11" width="4.7109375" style="2" hidden="1" customWidth="1"/>
    <col min="12" max="12" width="11.5703125" style="2" hidden="1" customWidth="1"/>
    <col min="13" max="13" width="5.28515625" style="2" hidden="1" customWidth="1"/>
    <col min="14" max="14" width="11.5703125" style="2" hidden="1" customWidth="1"/>
    <col min="15" max="15" width="6.28515625" style="2" hidden="1" customWidth="1"/>
    <col min="16" max="16" width="11.5703125" style="2" hidden="1" customWidth="1"/>
    <col min="17" max="17" width="6.7109375" style="2" hidden="1" customWidth="1"/>
    <col min="18" max="22" width="9.28515625" style="2" bestFit="1" customWidth="1"/>
    <col min="23" max="24" width="9.140625" style="2" bestFit="1" customWidth="1"/>
    <col min="25" max="31" width="10.7109375" style="2" customWidth="1"/>
    <col min="32" max="16384" width="20.7109375" style="2"/>
  </cols>
  <sheetData>
    <row r="1" spans="1:32" x14ac:dyDescent="0.25">
      <c r="A1" s="548" t="s">
        <v>1</v>
      </c>
      <c r="B1" s="551" t="s">
        <v>345</v>
      </c>
      <c r="C1" s="456"/>
      <c r="D1" s="457">
        <v>2011</v>
      </c>
      <c r="E1" s="458"/>
      <c r="F1" s="511">
        <v>2012</v>
      </c>
      <c r="G1" s="550"/>
      <c r="H1" s="511">
        <v>2013</v>
      </c>
      <c r="I1" s="550"/>
      <c r="J1" s="511">
        <v>2014</v>
      </c>
      <c r="K1" s="550"/>
      <c r="L1" s="511">
        <v>2015</v>
      </c>
      <c r="M1" s="550"/>
      <c r="N1" s="511">
        <v>2016</v>
      </c>
      <c r="O1" s="550"/>
      <c r="P1" s="511">
        <v>2017</v>
      </c>
      <c r="Q1" s="550"/>
      <c r="R1" s="545" t="s">
        <v>250</v>
      </c>
      <c r="S1" s="546"/>
      <c r="T1" s="546"/>
      <c r="U1" s="546"/>
      <c r="V1" s="546"/>
      <c r="W1" s="546"/>
      <c r="X1" s="547"/>
      <c r="Y1" s="103"/>
      <c r="Z1" s="103"/>
      <c r="AA1" s="103"/>
      <c r="AB1" s="103"/>
      <c r="AC1" s="103"/>
      <c r="AD1" s="103"/>
      <c r="AE1" s="103"/>
      <c r="AF1" s="103"/>
    </row>
    <row r="2" spans="1:32" x14ac:dyDescent="0.25">
      <c r="A2" s="549"/>
      <c r="B2" s="552"/>
      <c r="C2" s="459"/>
      <c r="D2" s="460" t="s">
        <v>158</v>
      </c>
      <c r="E2" s="461" t="s">
        <v>4</v>
      </c>
      <c r="F2" s="460" t="s">
        <v>158</v>
      </c>
      <c r="G2" s="461" t="s">
        <v>4</v>
      </c>
      <c r="H2" s="460" t="s">
        <v>158</v>
      </c>
      <c r="I2" s="461" t="s">
        <v>4</v>
      </c>
      <c r="J2" s="460" t="s">
        <v>158</v>
      </c>
      <c r="K2" s="461" t="s">
        <v>4</v>
      </c>
      <c r="L2" s="460" t="s">
        <v>158</v>
      </c>
      <c r="M2" s="461" t="s">
        <v>4</v>
      </c>
      <c r="N2" s="460" t="s">
        <v>158</v>
      </c>
      <c r="O2" s="461" t="s">
        <v>4</v>
      </c>
      <c r="P2" s="460" t="s">
        <v>158</v>
      </c>
      <c r="Q2" s="461" t="s">
        <v>4</v>
      </c>
      <c r="R2" s="437">
        <v>2011</v>
      </c>
      <c r="S2" s="437">
        <v>2012</v>
      </c>
      <c r="T2" s="437">
        <v>2013</v>
      </c>
      <c r="U2" s="437">
        <v>2014</v>
      </c>
      <c r="V2" s="437">
        <v>2015</v>
      </c>
      <c r="W2" s="468">
        <v>2016</v>
      </c>
      <c r="X2" s="468">
        <v>2017</v>
      </c>
      <c r="Y2" s="103"/>
      <c r="Z2" s="103"/>
      <c r="AA2" s="103"/>
      <c r="AB2" s="103"/>
      <c r="AC2" s="103"/>
      <c r="AD2" s="103"/>
      <c r="AE2" s="103"/>
      <c r="AF2" s="103"/>
    </row>
    <row r="3" spans="1:32" x14ac:dyDescent="0.25">
      <c r="A3" s="327">
        <v>1</v>
      </c>
      <c r="B3" s="363" t="s">
        <v>160</v>
      </c>
      <c r="C3" s="372" t="s">
        <v>291</v>
      </c>
      <c r="D3" s="376">
        <v>695</v>
      </c>
      <c r="E3" s="358">
        <v>0.12103450894122841</v>
      </c>
      <c r="F3" s="376">
        <v>516</v>
      </c>
      <c r="G3" s="358">
        <v>8.5064292779426315E-2</v>
      </c>
      <c r="H3" s="376">
        <v>611</v>
      </c>
      <c r="I3" s="358">
        <v>0.22705314009661837</v>
      </c>
      <c r="J3" s="376">
        <v>2130.9989999999998</v>
      </c>
      <c r="K3" s="358">
        <v>0.13339210267052865</v>
      </c>
      <c r="L3" s="376">
        <v>2125.415</v>
      </c>
      <c r="M3" s="358">
        <v>0.13486623564430947</v>
      </c>
      <c r="N3" s="376">
        <v>16026.39</v>
      </c>
      <c r="O3" s="358">
        <v>0.84108825543773458</v>
      </c>
      <c r="P3" s="376">
        <v>16507.152000000002</v>
      </c>
      <c r="Q3" s="464">
        <v>0.92350741383828472</v>
      </c>
      <c r="R3" s="470">
        <f>D3*$R$18</f>
        <v>884.94350000000009</v>
      </c>
      <c r="S3" s="471">
        <f>F3*$R$18</f>
        <v>657.02280000000007</v>
      </c>
      <c r="T3" s="471">
        <f>H3*$R$18</f>
        <v>777.98630000000003</v>
      </c>
      <c r="U3" s="471">
        <f>J3*$R$18</f>
        <v>2713.4010266999999</v>
      </c>
      <c r="V3" s="471">
        <f>L3*$R$18</f>
        <v>2706.2909195000002</v>
      </c>
      <c r="W3" s="472">
        <v>17018.423541</v>
      </c>
      <c r="X3" s="473">
        <v>16936.337952000002</v>
      </c>
      <c r="Y3" s="103"/>
      <c r="Z3" s="103"/>
      <c r="AA3" s="103"/>
      <c r="AB3" s="103"/>
      <c r="AC3" s="103"/>
      <c r="AD3" s="103"/>
      <c r="AE3" s="103"/>
      <c r="AF3" s="103"/>
    </row>
    <row r="4" spans="1:32" x14ac:dyDescent="0.25">
      <c r="A4" s="269">
        <v>2</v>
      </c>
      <c r="B4" s="364" t="s">
        <v>71</v>
      </c>
      <c r="C4" s="373" t="s">
        <v>292</v>
      </c>
      <c r="D4" s="377">
        <v>5147</v>
      </c>
      <c r="E4" s="359">
        <v>0.35941429784572781</v>
      </c>
      <c r="F4" s="377">
        <v>4883</v>
      </c>
      <c r="G4" s="359">
        <v>0.3762521189705656</v>
      </c>
      <c r="H4" s="377">
        <v>5355</v>
      </c>
      <c r="I4" s="359">
        <v>0.37228865406006673</v>
      </c>
      <c r="J4" s="377">
        <v>3462.96</v>
      </c>
      <c r="K4" s="359">
        <v>0.24014113221991995</v>
      </c>
      <c r="L4" s="377">
        <v>3869.1469999999999</v>
      </c>
      <c r="M4" s="359">
        <v>0.25454196062492707</v>
      </c>
      <c r="N4" s="377">
        <v>5510.8019999999997</v>
      </c>
      <c r="O4" s="359">
        <v>0.32655526570174837</v>
      </c>
      <c r="P4" s="377">
        <v>5318.4459999999999</v>
      </c>
      <c r="Q4" s="465">
        <v>0.32556234219462404</v>
      </c>
      <c r="R4" s="474">
        <f t="shared" ref="R4:R15" si="0">D4*$R$18</f>
        <v>6553.6751000000004</v>
      </c>
      <c r="S4" s="462">
        <f t="shared" ref="S4:S15" si="1">F4*$R$18</f>
        <v>6217.5239000000001</v>
      </c>
      <c r="T4" s="462">
        <f t="shared" ref="T4:T15" si="2">H4*$R$18</f>
        <v>6818.5215000000007</v>
      </c>
      <c r="U4" s="462">
        <f t="shared" ref="U4:U15" si="3">J4*$R$18</f>
        <v>4409.3869680000007</v>
      </c>
      <c r="V4" s="462">
        <f t="shared" ref="V4:V15" si="4">L4*$R$18</f>
        <v>4926.5848751000003</v>
      </c>
      <c r="W4" s="469">
        <v>5851.9206438000001</v>
      </c>
      <c r="X4" s="463">
        <v>5456.7255960000002</v>
      </c>
      <c r="Y4" s="103"/>
      <c r="Z4" s="103"/>
      <c r="AA4" s="103"/>
      <c r="AB4" s="103"/>
      <c r="AC4" s="103"/>
      <c r="AD4" s="103"/>
      <c r="AE4" s="103"/>
      <c r="AF4" s="103"/>
    </row>
    <row r="5" spans="1:32" x14ac:dyDescent="0.25">
      <c r="A5" s="269">
        <v>3</v>
      </c>
      <c r="B5" s="364" t="s">
        <v>166</v>
      </c>
      <c r="C5" s="373" t="s">
        <v>293</v>
      </c>
      <c r="D5" s="377">
        <v>1866</v>
      </c>
      <c r="E5" s="359">
        <v>8.335977601326465E-2</v>
      </c>
      <c r="F5" s="377">
        <v>2998</v>
      </c>
      <c r="G5" s="359">
        <v>0.1031587640217466</v>
      </c>
      <c r="H5" s="377">
        <v>2593</v>
      </c>
      <c r="I5" s="359">
        <v>9.198623576572422E-2</v>
      </c>
      <c r="J5" s="377">
        <v>0</v>
      </c>
      <c r="K5" s="359">
        <v>0</v>
      </c>
      <c r="L5" s="377">
        <v>46.252000000000002</v>
      </c>
      <c r="M5" s="360">
        <v>1.4497665694649358E-3</v>
      </c>
      <c r="N5" s="377">
        <v>5026.183</v>
      </c>
      <c r="O5" s="360">
        <v>0.19433160828102439</v>
      </c>
      <c r="P5" s="377">
        <v>4371.13</v>
      </c>
      <c r="Q5" s="466">
        <v>0.16439891174241192</v>
      </c>
      <c r="R5" s="474">
        <f t="shared" si="0"/>
        <v>2375.9778000000001</v>
      </c>
      <c r="S5" s="462">
        <f t="shared" si="1"/>
        <v>3817.3534000000004</v>
      </c>
      <c r="T5" s="462">
        <f t="shared" si="2"/>
        <v>3301.6669000000002</v>
      </c>
      <c r="U5" s="462">
        <f t="shared" si="3"/>
        <v>0</v>
      </c>
      <c r="V5" s="462">
        <f t="shared" si="4"/>
        <v>58.892671600000007</v>
      </c>
      <c r="W5" s="469">
        <v>5337.3037277000003</v>
      </c>
      <c r="X5" s="463">
        <v>4484.7793799999999</v>
      </c>
      <c r="Y5" s="103"/>
      <c r="Z5" s="103"/>
      <c r="AA5" s="103"/>
      <c r="AB5" s="103"/>
      <c r="AC5" s="103"/>
      <c r="AD5" s="103"/>
      <c r="AE5" s="103"/>
      <c r="AF5" s="103"/>
    </row>
    <row r="6" spans="1:32" x14ac:dyDescent="0.25">
      <c r="A6" s="269">
        <v>4</v>
      </c>
      <c r="B6" s="364" t="s">
        <v>73</v>
      </c>
      <c r="C6" s="373" t="s">
        <v>294</v>
      </c>
      <c r="D6" s="377">
        <v>130</v>
      </c>
      <c r="E6" s="359">
        <v>5.0544736173973419E-2</v>
      </c>
      <c r="F6" s="377">
        <v>936</v>
      </c>
      <c r="G6" s="359">
        <v>0.35467980295566504</v>
      </c>
      <c r="H6" s="377">
        <v>822</v>
      </c>
      <c r="I6" s="359">
        <v>0.30265095729013253</v>
      </c>
      <c r="J6" s="377">
        <v>1157.682</v>
      </c>
      <c r="K6" s="359">
        <v>0.37917290743379761</v>
      </c>
      <c r="L6" s="377">
        <v>1043.809</v>
      </c>
      <c r="M6" s="359">
        <v>0.33149137758282682</v>
      </c>
      <c r="N6" s="377">
        <v>2330.9070000000002</v>
      </c>
      <c r="O6" s="359">
        <v>0.46183122694095247</v>
      </c>
      <c r="P6" s="377">
        <v>2520.672</v>
      </c>
      <c r="Q6" s="465">
        <v>0.63802366639245711</v>
      </c>
      <c r="R6" s="474">
        <f t="shared" si="0"/>
        <v>165.52900000000002</v>
      </c>
      <c r="S6" s="462">
        <f t="shared" si="1"/>
        <v>1191.8088</v>
      </c>
      <c r="T6" s="462">
        <f t="shared" si="2"/>
        <v>1046.6526000000001</v>
      </c>
      <c r="U6" s="462">
        <f t="shared" si="3"/>
        <v>1474.0764906000002</v>
      </c>
      <c r="V6" s="462">
        <f t="shared" si="4"/>
        <v>1329.0819997000001</v>
      </c>
      <c r="W6" s="469">
        <v>2475.1901433000003</v>
      </c>
      <c r="X6" s="463">
        <v>2586.209472</v>
      </c>
      <c r="Y6" s="103"/>
      <c r="Z6" s="103"/>
      <c r="AA6" s="103"/>
      <c r="AB6" s="103"/>
      <c r="AC6" s="103"/>
      <c r="AD6" s="103"/>
      <c r="AE6" s="103"/>
      <c r="AF6" s="103"/>
    </row>
    <row r="7" spans="1:32" x14ac:dyDescent="0.25">
      <c r="A7" s="269">
        <v>5</v>
      </c>
      <c r="B7" s="364" t="s">
        <v>159</v>
      </c>
      <c r="C7" s="373" t="s">
        <v>298</v>
      </c>
      <c r="D7" s="377">
        <v>576.91</v>
      </c>
      <c r="E7" s="359">
        <v>0.18036170508105348</v>
      </c>
      <c r="F7" s="377">
        <v>540</v>
      </c>
      <c r="G7" s="359">
        <v>0.14701878573373264</v>
      </c>
      <c r="H7" s="377">
        <v>681</v>
      </c>
      <c r="I7" s="359">
        <v>0.16785802316982992</v>
      </c>
      <c r="J7" s="377">
        <v>830.42100000000005</v>
      </c>
      <c r="K7" s="359">
        <v>0.2021545566880209</v>
      </c>
      <c r="L7" s="377">
        <v>1095.3030000000001</v>
      </c>
      <c r="M7" s="359">
        <v>0.24858419963846115</v>
      </c>
      <c r="N7" s="377">
        <v>1884.434</v>
      </c>
      <c r="O7" s="359">
        <v>0.47172835105328398</v>
      </c>
      <c r="P7" s="377">
        <v>2086.0430000000001</v>
      </c>
      <c r="Q7" s="465">
        <v>0.42110891073119239</v>
      </c>
      <c r="R7" s="474">
        <f t="shared" si="0"/>
        <v>734.57950300000005</v>
      </c>
      <c r="S7" s="462">
        <f t="shared" si="1"/>
        <v>687.58200000000011</v>
      </c>
      <c r="T7" s="462">
        <f t="shared" si="2"/>
        <v>867.11730000000011</v>
      </c>
      <c r="U7" s="462">
        <f t="shared" si="3"/>
        <v>1057.3750593000002</v>
      </c>
      <c r="V7" s="462">
        <f t="shared" si="4"/>
        <v>1394.6493099000002</v>
      </c>
      <c r="W7" s="469">
        <v>2001.0804646000001</v>
      </c>
      <c r="X7" s="463">
        <v>2140.2801180000001</v>
      </c>
      <c r="Y7" s="103"/>
      <c r="Z7" s="103"/>
      <c r="AA7" s="103"/>
      <c r="AB7" s="103"/>
      <c r="AC7" s="103"/>
      <c r="AD7" s="103"/>
      <c r="AE7" s="103"/>
      <c r="AF7" s="103"/>
    </row>
    <row r="8" spans="1:32" x14ac:dyDescent="0.25">
      <c r="A8" s="269">
        <v>6</v>
      </c>
      <c r="B8" s="364" t="s">
        <v>164</v>
      </c>
      <c r="C8" s="373" t="s">
        <v>295</v>
      </c>
      <c r="D8" s="377">
        <v>41</v>
      </c>
      <c r="E8" s="359">
        <v>2.8051604004400679E-2</v>
      </c>
      <c r="F8" s="377">
        <v>21</v>
      </c>
      <c r="G8" s="359">
        <v>1.3916500994035786E-2</v>
      </c>
      <c r="H8" s="377">
        <v>14</v>
      </c>
      <c r="I8" s="359">
        <v>7.2501294665976174E-3</v>
      </c>
      <c r="J8" s="377">
        <v>0</v>
      </c>
      <c r="K8" s="359">
        <v>0</v>
      </c>
      <c r="L8" s="377">
        <v>0</v>
      </c>
      <c r="M8" s="359">
        <v>0</v>
      </c>
      <c r="N8" s="377">
        <v>172.905</v>
      </c>
      <c r="O8" s="359">
        <v>6.492470228998462E-2</v>
      </c>
      <c r="P8" s="377">
        <v>154.5</v>
      </c>
      <c r="Q8" s="465">
        <v>6.2738339703948126E-2</v>
      </c>
      <c r="R8" s="474">
        <f t="shared" si="0"/>
        <v>52.205300000000001</v>
      </c>
      <c r="S8" s="462">
        <f t="shared" si="1"/>
        <v>26.739300000000004</v>
      </c>
      <c r="T8" s="462">
        <f t="shared" si="2"/>
        <v>17.8262</v>
      </c>
      <c r="U8" s="462">
        <f t="shared" si="3"/>
        <v>0</v>
      </c>
      <c r="V8" s="462">
        <f t="shared" si="4"/>
        <v>0</v>
      </c>
      <c r="W8" s="469">
        <v>183.60781950000001</v>
      </c>
      <c r="X8" s="463">
        <v>158.517</v>
      </c>
      <c r="Y8" s="103"/>
      <c r="Z8" s="103"/>
      <c r="AA8" s="103"/>
      <c r="AB8" s="103"/>
      <c r="AC8" s="103"/>
      <c r="AD8" s="103"/>
      <c r="AE8" s="103"/>
      <c r="AF8" s="103"/>
    </row>
    <row r="9" spans="1:32" x14ac:dyDescent="0.25">
      <c r="A9" s="269">
        <v>7</v>
      </c>
      <c r="B9" s="364" t="s">
        <v>162</v>
      </c>
      <c r="C9" s="373" t="s">
        <v>296</v>
      </c>
      <c r="D9" s="377">
        <v>81</v>
      </c>
      <c r="E9" s="359">
        <v>1.5217777670898462E-2</v>
      </c>
      <c r="F9" s="377">
        <v>66</v>
      </c>
      <c r="G9" s="359">
        <v>9.8404651856269561E-3</v>
      </c>
      <c r="H9" s="377">
        <v>90</v>
      </c>
      <c r="I9" s="359">
        <v>1.7201834862385322E-2</v>
      </c>
      <c r="J9" s="377">
        <v>87.045000000000002</v>
      </c>
      <c r="K9" s="359">
        <v>1.8626849497752347E-2</v>
      </c>
      <c r="L9" s="377">
        <v>100.542</v>
      </c>
      <c r="M9" s="359">
        <v>2.0698033149544329E-2</v>
      </c>
      <c r="N9" s="377">
        <v>96.313000000000002</v>
      </c>
      <c r="O9" s="359">
        <v>1.8126431639546876E-2</v>
      </c>
      <c r="P9" s="377">
        <v>143.88200000000001</v>
      </c>
      <c r="Q9" s="465">
        <v>2.2808175574222874E-2</v>
      </c>
      <c r="R9" s="474">
        <f t="shared" si="0"/>
        <v>103.13730000000001</v>
      </c>
      <c r="S9" s="462">
        <f t="shared" si="1"/>
        <v>84.037800000000004</v>
      </c>
      <c r="T9" s="462">
        <f t="shared" si="2"/>
        <v>114.59700000000001</v>
      </c>
      <c r="U9" s="462">
        <f t="shared" si="3"/>
        <v>110.83439850000001</v>
      </c>
      <c r="V9" s="462">
        <f t="shared" si="4"/>
        <v>128.02012860000002</v>
      </c>
      <c r="W9" s="469">
        <v>102.27477470000001</v>
      </c>
      <c r="X9" s="463">
        <v>147.62293200000002</v>
      </c>
      <c r="Y9" s="103"/>
      <c r="Z9" s="103"/>
      <c r="AA9" s="103"/>
      <c r="AB9" s="103"/>
      <c r="AC9" s="103"/>
      <c r="AD9" s="103"/>
      <c r="AE9" s="103"/>
      <c r="AF9" s="103"/>
    </row>
    <row r="10" spans="1:32" x14ac:dyDescent="0.25">
      <c r="A10" s="269">
        <v>8</v>
      </c>
      <c r="B10" s="364" t="s">
        <v>167</v>
      </c>
      <c r="C10" s="373" t="s">
        <v>297</v>
      </c>
      <c r="D10" s="377">
        <v>529</v>
      </c>
      <c r="E10" s="359">
        <v>4.69826106611448E-2</v>
      </c>
      <c r="F10" s="377">
        <v>318.50700000000001</v>
      </c>
      <c r="G10" s="359">
        <v>2.7327927927927927E-2</v>
      </c>
      <c r="H10" s="377">
        <v>395</v>
      </c>
      <c r="I10" s="359">
        <v>3.5394265232974911E-2</v>
      </c>
      <c r="J10" s="377">
        <v>408.291</v>
      </c>
      <c r="K10" s="359">
        <v>3.5795102319000398E-2</v>
      </c>
      <c r="L10" s="377">
        <v>481.16899999999998</v>
      </c>
      <c r="M10" s="359">
        <v>3.6630677169152366E-2</v>
      </c>
      <c r="N10" s="377">
        <v>0</v>
      </c>
      <c r="O10" s="361">
        <v>0</v>
      </c>
      <c r="P10" s="377">
        <v>115.57299999999999</v>
      </c>
      <c r="Q10" s="467">
        <v>9.3139300444255758E-3</v>
      </c>
      <c r="R10" s="474">
        <f t="shared" si="0"/>
        <v>673.5757000000001</v>
      </c>
      <c r="S10" s="462">
        <f t="shared" si="1"/>
        <v>405.55496310000007</v>
      </c>
      <c r="T10" s="462">
        <f t="shared" si="2"/>
        <v>502.95350000000002</v>
      </c>
      <c r="U10" s="462">
        <f t="shared" si="3"/>
        <v>519.87693030000003</v>
      </c>
      <c r="V10" s="462">
        <f t="shared" si="4"/>
        <v>612.67248770000003</v>
      </c>
      <c r="W10" s="469">
        <v>0</v>
      </c>
      <c r="X10" s="463">
        <v>118.57789799999999</v>
      </c>
      <c r="Y10" s="103"/>
      <c r="Z10" s="103"/>
      <c r="AA10" s="103"/>
      <c r="AB10" s="103"/>
      <c r="AC10" s="103"/>
      <c r="AD10" s="103"/>
      <c r="AE10" s="103"/>
      <c r="AF10" s="103"/>
    </row>
    <row r="11" spans="1:32" x14ac:dyDescent="0.25">
      <c r="A11" s="269">
        <v>9</v>
      </c>
      <c r="B11" s="364" t="s">
        <v>161</v>
      </c>
      <c r="C11" s="373" t="s">
        <v>299</v>
      </c>
      <c r="D11" s="377">
        <v>0</v>
      </c>
      <c r="E11" s="359">
        <v>0</v>
      </c>
      <c r="F11" s="377">
        <v>0</v>
      </c>
      <c r="G11" s="359">
        <v>0</v>
      </c>
      <c r="H11" s="377">
        <v>0</v>
      </c>
      <c r="I11" s="359">
        <v>0</v>
      </c>
      <c r="J11" s="377">
        <v>0</v>
      </c>
      <c r="K11" s="359">
        <v>0</v>
      </c>
      <c r="L11" s="377">
        <v>0</v>
      </c>
      <c r="M11" s="359">
        <v>0</v>
      </c>
      <c r="N11" s="377">
        <v>83.084000000000003</v>
      </c>
      <c r="O11" s="359">
        <v>1.9239297035304078E-2</v>
      </c>
      <c r="P11" s="377">
        <v>83.084000000000003</v>
      </c>
      <c r="Q11" s="465">
        <v>1.8743936939660425E-2</v>
      </c>
      <c r="R11" s="474">
        <f t="shared" si="0"/>
        <v>0</v>
      </c>
      <c r="S11" s="462">
        <f t="shared" si="1"/>
        <v>0</v>
      </c>
      <c r="T11" s="462">
        <f t="shared" si="2"/>
        <v>0</v>
      </c>
      <c r="U11" s="462">
        <f t="shared" si="3"/>
        <v>0</v>
      </c>
      <c r="V11" s="462">
        <f t="shared" si="4"/>
        <v>0</v>
      </c>
      <c r="W11" s="469">
        <v>88.22689960000001</v>
      </c>
      <c r="X11" s="463">
        <v>85.244184000000004</v>
      </c>
      <c r="Y11" s="103"/>
      <c r="Z11" s="103"/>
      <c r="AA11" s="103"/>
      <c r="AB11" s="103"/>
      <c r="AC11" s="103"/>
      <c r="AD11" s="103"/>
      <c r="AE11" s="103"/>
      <c r="AF11" s="103"/>
    </row>
    <row r="12" spans="1:32" x14ac:dyDescent="0.25">
      <c r="A12" s="269">
        <v>10</v>
      </c>
      <c r="B12" s="365" t="s">
        <v>168</v>
      </c>
      <c r="C12" s="374" t="s">
        <v>300</v>
      </c>
      <c r="D12" s="377">
        <v>0</v>
      </c>
      <c r="E12" s="359"/>
      <c r="F12" s="377">
        <v>0</v>
      </c>
      <c r="G12" s="359"/>
      <c r="H12" s="377">
        <v>0</v>
      </c>
      <c r="I12" s="359"/>
      <c r="J12" s="377">
        <v>0</v>
      </c>
      <c r="K12" s="359"/>
      <c r="L12" s="377">
        <v>0</v>
      </c>
      <c r="M12" s="359"/>
      <c r="N12" s="377">
        <v>43.52</v>
      </c>
      <c r="O12" s="361">
        <v>1.3648588976757257E-3</v>
      </c>
      <c r="P12" s="377">
        <v>23.254999999999999</v>
      </c>
      <c r="Q12" s="467">
        <v>6.3267261780667488E-4</v>
      </c>
      <c r="R12" s="474">
        <f>D12*$R$18</f>
        <v>0</v>
      </c>
      <c r="S12" s="462">
        <f t="shared" si="1"/>
        <v>0</v>
      </c>
      <c r="T12" s="462">
        <f t="shared" si="2"/>
        <v>0</v>
      </c>
      <c r="U12" s="462">
        <f t="shared" si="3"/>
        <v>0</v>
      </c>
      <c r="V12" s="462">
        <f t="shared" si="4"/>
        <v>0</v>
      </c>
      <c r="W12" s="469">
        <v>46.213888000000004</v>
      </c>
      <c r="X12" s="463">
        <v>23.859629999999999</v>
      </c>
      <c r="Y12" s="103"/>
      <c r="Z12" s="103"/>
      <c r="AA12" s="103"/>
      <c r="AB12" s="103"/>
      <c r="AC12" s="103"/>
      <c r="AD12" s="103"/>
      <c r="AE12" s="103"/>
      <c r="AF12" s="103"/>
    </row>
    <row r="13" spans="1:32" x14ac:dyDescent="0.25">
      <c r="A13" s="269">
        <v>11</v>
      </c>
      <c r="B13" s="364" t="s">
        <v>8</v>
      </c>
      <c r="C13" s="373" t="s">
        <v>301</v>
      </c>
      <c r="D13" s="377">
        <v>186.928</v>
      </c>
      <c r="E13" s="359">
        <v>0.13177464482923676</v>
      </c>
      <c r="F13" s="377">
        <v>193</v>
      </c>
      <c r="G13" s="359">
        <v>0.1605657237936772</v>
      </c>
      <c r="H13" s="377">
        <v>40</v>
      </c>
      <c r="I13" s="359">
        <v>3.2493907392363928E-2</v>
      </c>
      <c r="J13" s="377">
        <v>24.369800000000001</v>
      </c>
      <c r="K13" s="359">
        <v>1.549652231530245E-2</v>
      </c>
      <c r="L13" s="377">
        <v>25.100894</v>
      </c>
      <c r="M13" s="359">
        <v>1.5280471279216013E-2</v>
      </c>
      <c r="N13" s="377">
        <v>0</v>
      </c>
      <c r="O13" s="359">
        <v>0</v>
      </c>
      <c r="P13" s="377">
        <v>0</v>
      </c>
      <c r="Q13" s="465">
        <v>0</v>
      </c>
      <c r="R13" s="474">
        <f t="shared" si="0"/>
        <v>238.01542240000001</v>
      </c>
      <c r="S13" s="462">
        <f t="shared" si="1"/>
        <v>245.74690000000001</v>
      </c>
      <c r="T13" s="462">
        <f t="shared" si="2"/>
        <v>50.932000000000002</v>
      </c>
      <c r="U13" s="462">
        <f t="shared" si="3"/>
        <v>31.030066340000005</v>
      </c>
      <c r="V13" s="462">
        <f t="shared" si="4"/>
        <v>31.960968330200004</v>
      </c>
      <c r="W13" s="469">
        <v>0</v>
      </c>
      <c r="X13" s="463">
        <v>0</v>
      </c>
      <c r="Y13" s="103"/>
      <c r="Z13" s="103"/>
      <c r="AA13" s="103"/>
      <c r="AB13" s="103"/>
      <c r="AC13" s="103"/>
      <c r="AD13" s="103"/>
      <c r="AE13" s="103"/>
      <c r="AF13" s="103"/>
    </row>
    <row r="14" spans="1:32" x14ac:dyDescent="0.25">
      <c r="A14" s="269">
        <v>12</v>
      </c>
      <c r="B14" s="364" t="s">
        <v>163</v>
      </c>
      <c r="C14" s="373" t="s">
        <v>302</v>
      </c>
      <c r="D14" s="377">
        <v>0</v>
      </c>
      <c r="E14" s="359">
        <v>0</v>
      </c>
      <c r="F14" s="377">
        <v>0</v>
      </c>
      <c r="G14" s="359">
        <v>0</v>
      </c>
      <c r="H14" s="377">
        <v>0</v>
      </c>
      <c r="I14" s="359">
        <v>0</v>
      </c>
      <c r="J14" s="377">
        <v>0</v>
      </c>
      <c r="K14" s="359">
        <v>0</v>
      </c>
      <c r="L14" s="377">
        <v>0</v>
      </c>
      <c r="M14" s="359">
        <v>0</v>
      </c>
      <c r="N14" s="377">
        <v>0</v>
      </c>
      <c r="O14" s="359">
        <v>0</v>
      </c>
      <c r="P14" s="377">
        <v>0</v>
      </c>
      <c r="Q14" s="465">
        <v>0</v>
      </c>
      <c r="R14" s="474">
        <f t="shared" si="0"/>
        <v>0</v>
      </c>
      <c r="S14" s="462">
        <f t="shared" si="1"/>
        <v>0</v>
      </c>
      <c r="T14" s="462">
        <f t="shared" si="2"/>
        <v>0</v>
      </c>
      <c r="U14" s="462">
        <f t="shared" si="3"/>
        <v>0</v>
      </c>
      <c r="V14" s="462">
        <f t="shared" si="4"/>
        <v>0</v>
      </c>
      <c r="W14" s="469">
        <v>0</v>
      </c>
      <c r="X14" s="463">
        <v>0</v>
      </c>
      <c r="Y14" s="103"/>
      <c r="Z14" s="103"/>
      <c r="AA14" s="103"/>
      <c r="AB14" s="103"/>
      <c r="AC14" s="103"/>
      <c r="AD14" s="103"/>
      <c r="AE14" s="103"/>
      <c r="AF14" s="103"/>
    </row>
    <row r="15" spans="1:32" x14ac:dyDescent="0.25">
      <c r="A15" s="328">
        <v>13</v>
      </c>
      <c r="B15" s="366" t="s">
        <v>165</v>
      </c>
      <c r="C15" s="375" t="s">
        <v>303</v>
      </c>
      <c r="D15" s="377">
        <v>87</v>
      </c>
      <c r="E15" s="359">
        <v>3.5630883703252896E-2</v>
      </c>
      <c r="F15" s="377">
        <v>0</v>
      </c>
      <c r="G15" s="359">
        <v>0</v>
      </c>
      <c r="H15" s="377">
        <v>0</v>
      </c>
      <c r="I15" s="359">
        <v>0</v>
      </c>
      <c r="J15" s="377">
        <v>0</v>
      </c>
      <c r="K15" s="359">
        <v>0</v>
      </c>
      <c r="L15" s="377">
        <v>0</v>
      </c>
      <c r="M15" s="359">
        <v>0</v>
      </c>
      <c r="N15" s="377">
        <v>0</v>
      </c>
      <c r="O15" s="359">
        <v>0</v>
      </c>
      <c r="P15" s="377">
        <v>0</v>
      </c>
      <c r="Q15" s="465">
        <v>0</v>
      </c>
      <c r="R15" s="474">
        <f t="shared" si="0"/>
        <v>110.7771</v>
      </c>
      <c r="S15" s="462">
        <f t="shared" si="1"/>
        <v>0</v>
      </c>
      <c r="T15" s="462">
        <f t="shared" si="2"/>
        <v>0</v>
      </c>
      <c r="U15" s="462">
        <f t="shared" si="3"/>
        <v>0</v>
      </c>
      <c r="V15" s="462">
        <f t="shared" si="4"/>
        <v>0</v>
      </c>
      <c r="W15" s="469">
        <v>0</v>
      </c>
      <c r="X15" s="463">
        <v>0</v>
      </c>
      <c r="Y15" s="103"/>
      <c r="Z15" s="103"/>
      <c r="AA15" s="103"/>
      <c r="AB15" s="103"/>
      <c r="AC15" s="103"/>
      <c r="AD15" s="103"/>
      <c r="AE15" s="103"/>
      <c r="AF15" s="103"/>
    </row>
    <row r="16" spans="1:32" x14ac:dyDescent="0.25">
      <c r="A16" s="331"/>
      <c r="B16" s="367" t="s">
        <v>135</v>
      </c>
      <c r="C16" s="369"/>
      <c r="D16" s="380">
        <f>SUM(D3:D14)</f>
        <v>9252.8379999999997</v>
      </c>
      <c r="E16" s="370"/>
      <c r="F16" s="380">
        <f>SUM(F3:F14)</f>
        <v>10471.507</v>
      </c>
      <c r="G16" s="370"/>
      <c r="H16" s="380">
        <f>SUM(H3:H14)</f>
        <v>10601</v>
      </c>
      <c r="I16" s="370"/>
      <c r="J16" s="380">
        <f>SUM(J3:J14)</f>
        <v>8101.7678000000005</v>
      </c>
      <c r="K16" s="370"/>
      <c r="L16" s="380">
        <f>SUM(L3:L14)</f>
        <v>8786.7378939999999</v>
      </c>
      <c r="M16" s="370"/>
      <c r="N16" s="380">
        <f>SUM(N3:N15)</f>
        <v>31174.537999999997</v>
      </c>
      <c r="O16" s="370"/>
      <c r="P16" s="380">
        <f>SUM(P3:P15)</f>
        <v>31323.737000000005</v>
      </c>
      <c r="Q16" s="475"/>
      <c r="R16" s="478">
        <f t="shared" ref="R16:V16" si="5">SUM(R3:R15)</f>
        <v>11892.4157254</v>
      </c>
      <c r="S16" s="472">
        <f t="shared" si="5"/>
        <v>13333.369863100001</v>
      </c>
      <c r="T16" s="472">
        <f t="shared" si="5"/>
        <v>13498.2533</v>
      </c>
      <c r="U16" s="472">
        <f t="shared" si="5"/>
        <v>10315.98093974</v>
      </c>
      <c r="V16" s="472">
        <f t="shared" si="5"/>
        <v>11188.1533604302</v>
      </c>
      <c r="W16" s="472">
        <f>SUM(W3:W15)</f>
        <v>33104.241902199996</v>
      </c>
      <c r="X16" s="473">
        <f>SUM(X3:X15)</f>
        <v>32138.154161999995</v>
      </c>
      <c r="Y16" s="103"/>
      <c r="Z16" s="103"/>
      <c r="AA16" s="103"/>
      <c r="AB16" s="103"/>
      <c r="AC16" s="103"/>
      <c r="AD16" s="103"/>
      <c r="AE16" s="103"/>
      <c r="AF16" s="103"/>
    </row>
    <row r="17" spans="1:32" x14ac:dyDescent="0.25">
      <c r="A17" s="331"/>
      <c r="B17" s="368" t="s">
        <v>247</v>
      </c>
      <c r="C17" s="371"/>
      <c r="D17" s="381">
        <v>0.12230420936748639</v>
      </c>
      <c r="E17" s="378"/>
      <c r="F17" s="381">
        <v>0.12444154347102723</v>
      </c>
      <c r="G17" s="378"/>
      <c r="H17" s="381">
        <v>0.13142984663831686</v>
      </c>
      <c r="I17" s="378"/>
      <c r="J17" s="381">
        <v>8.5208022808218445E-2</v>
      </c>
      <c r="K17" s="378"/>
      <c r="L17" s="381">
        <v>8.5847787420507818E-2</v>
      </c>
      <c r="M17" s="378"/>
      <c r="N17" s="379"/>
      <c r="O17" s="362"/>
      <c r="P17" s="379"/>
      <c r="Q17" s="476"/>
      <c r="R17" s="479">
        <v>0.12230420936748639</v>
      </c>
      <c r="S17" s="476">
        <v>0.12444154347102723</v>
      </c>
      <c r="T17" s="476">
        <v>0.13142984663831686</v>
      </c>
      <c r="U17" s="476">
        <v>8.5208022808218445E-2</v>
      </c>
      <c r="V17" s="476">
        <v>8.5847787420507818E-2</v>
      </c>
      <c r="W17" s="476">
        <v>8.1762399999999999E-2</v>
      </c>
      <c r="X17" s="362">
        <v>7.9150369999999998E-2</v>
      </c>
      <c r="Y17" s="103"/>
      <c r="Z17" s="103"/>
      <c r="AA17" s="103"/>
      <c r="AB17" s="103"/>
      <c r="AC17" s="103"/>
      <c r="AD17" s="103"/>
      <c r="AE17" s="103"/>
      <c r="AF17" s="103"/>
    </row>
    <row r="18" spans="1:32" ht="15" hidden="1" customHeight="1" x14ac:dyDescent="0.25">
      <c r="A18" s="117"/>
      <c r="B18" s="357" t="s">
        <v>211</v>
      </c>
      <c r="C18" s="118"/>
      <c r="D18" s="118"/>
      <c r="E18" s="118"/>
      <c r="F18" s="118"/>
      <c r="G18" s="118"/>
      <c r="H18" s="119"/>
      <c r="I18" s="119"/>
      <c r="J18" s="120"/>
      <c r="K18" s="120"/>
      <c r="L18" s="120"/>
      <c r="M18" s="120"/>
      <c r="N18" s="120"/>
      <c r="O18" s="120"/>
      <c r="R18" s="477">
        <v>1.2733000000000001</v>
      </c>
      <c r="S18" s="477">
        <v>1.2361</v>
      </c>
      <c r="T18" s="477">
        <v>1.2143999999999999</v>
      </c>
      <c r="U18" s="477">
        <v>1.1596</v>
      </c>
      <c r="V18" s="477">
        <v>1.1086</v>
      </c>
      <c r="W18" s="329">
        <v>1.0619000000000001</v>
      </c>
      <c r="X18" s="329">
        <v>1.026</v>
      </c>
      <c r="Y18" s="103"/>
      <c r="Z18" s="103"/>
      <c r="AA18" s="103"/>
      <c r="AB18" s="103"/>
      <c r="AC18" s="103"/>
      <c r="AD18" s="103"/>
      <c r="AE18" s="103"/>
    </row>
    <row r="19" spans="1:32" x14ac:dyDescent="0.25">
      <c r="H19" s="121"/>
      <c r="I19" s="122"/>
      <c r="J19" s="103"/>
      <c r="K19" s="103"/>
      <c r="L19" s="103"/>
      <c r="M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2" x14ac:dyDescent="0.25">
      <c r="H20" s="103"/>
      <c r="I20" s="103"/>
      <c r="J20" s="103"/>
      <c r="K20" s="103"/>
      <c r="L20" s="103"/>
      <c r="M20" s="12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2" ht="15.75" customHeight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2" ht="15.75" customHeight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2" ht="15.75" customHeight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2" ht="15.75" customHeight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2" ht="15.75" customHeight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2" ht="15.75" customHeight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2" ht="15.75" customHeight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2" ht="15.75" customHeight="1" x14ac:dyDescent="0.2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2" ht="15.75" customHeight="1" x14ac:dyDescent="0.25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2" ht="15.75" customHeight="1" x14ac:dyDescent="0.2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2" ht="15.75" customHeight="1" x14ac:dyDescent="0.2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2" ht="15.75" customHeight="1" x14ac:dyDescent="0.2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2:31" ht="15.75" customHeight="1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2:31" ht="15.75" customHeight="1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2:31" ht="15.75" customHeight="1" x14ac:dyDescent="0.25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2:31" ht="15.75" customHeight="1" x14ac:dyDescent="0.25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2:31" ht="15.75" customHeight="1" x14ac:dyDescent="0.25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2:31" ht="15.75" customHeight="1" x14ac:dyDescent="0.25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2:31" ht="15.75" customHeight="1" x14ac:dyDescent="0.25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2:31" ht="15.75" customHeight="1" x14ac:dyDescent="0.25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2:31" ht="15.75" customHeight="1" x14ac:dyDescent="0.25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2:31" ht="15.75" customHeight="1" x14ac:dyDescent="0.2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2:31" ht="15.75" customHeight="1" x14ac:dyDescent="0.25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2:31" ht="15.75" customHeight="1" x14ac:dyDescent="0.2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2:31" ht="15.75" customHeight="1" x14ac:dyDescent="0.2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2:31" ht="15.75" customHeight="1" x14ac:dyDescent="0.2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2:31" ht="15.75" customHeight="1" x14ac:dyDescent="0.2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2:31" ht="15.75" customHeight="1" x14ac:dyDescent="0.2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2:31" ht="15.75" customHeight="1" x14ac:dyDescent="0.2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2:31" ht="15.75" customHeight="1" x14ac:dyDescent="0.2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2:31" ht="15.75" customHeight="1" x14ac:dyDescent="0.25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</row>
    <row r="52" spans="2:31" ht="15.75" customHeight="1" x14ac:dyDescent="0.2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2:31" ht="15.75" customHeight="1" x14ac:dyDescent="0.2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</row>
    <row r="54" spans="2:31" ht="15.75" customHeight="1" x14ac:dyDescent="0.2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spans="2:31" ht="15.75" customHeight="1" x14ac:dyDescent="0.2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spans="2:31" ht="15.75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spans="2:31" ht="15.75" customHeight="1" x14ac:dyDescent="0.2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spans="2:31" ht="15.75" customHeight="1" x14ac:dyDescent="0.2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spans="2:31" ht="15.75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2:31" ht="15.75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2:31" ht="15.75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2:31" ht="15.75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</row>
    <row r="63" spans="2:31" ht="15.75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</row>
    <row r="64" spans="2:31" ht="15.75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</row>
    <row r="65" spans="2:31" ht="15.75" customHeight="1" x14ac:dyDescent="0.25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2:31" ht="15.75" customHeight="1" x14ac:dyDescent="0.25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</row>
    <row r="67" spans="2:31" ht="15.75" customHeight="1" x14ac:dyDescent="0.25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</row>
    <row r="68" spans="2:31" ht="15.75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</row>
    <row r="69" spans="2:31" ht="15.75" customHeight="1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</row>
    <row r="70" spans="2:31" ht="15.75" customHeight="1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</row>
    <row r="71" spans="2:31" ht="15.75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</row>
    <row r="72" spans="2:31" ht="15.75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2:31" ht="15.75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</row>
    <row r="74" spans="2:31" ht="15.75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</row>
    <row r="75" spans="2:31" ht="15.75" customHeight="1" x14ac:dyDescent="0.25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</row>
    <row r="76" spans="2:31" ht="15.75" customHeight="1" x14ac:dyDescent="0.25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2:31" ht="15.75" customHeight="1" x14ac:dyDescent="0.25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2:31" ht="15.75" customHeight="1" x14ac:dyDescent="0.25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</row>
    <row r="79" spans="2:31" ht="15.75" customHeight="1" x14ac:dyDescent="0.25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</row>
    <row r="80" spans="2:31" ht="15.75" customHeight="1" x14ac:dyDescent="0.25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</row>
    <row r="81" spans="2:31" ht="15.75" customHeight="1" x14ac:dyDescent="0.25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2:31" ht="15.75" customHeight="1" x14ac:dyDescent="0.25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2:31" ht="15.75" customHeight="1" x14ac:dyDescent="0.25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2:31" ht="15.75" customHeight="1" x14ac:dyDescent="0.25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2:31" ht="15.75" customHeight="1" x14ac:dyDescent="0.25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2:31" ht="15.75" customHeight="1" x14ac:dyDescent="0.25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2:31" ht="15.75" customHeight="1" x14ac:dyDescent="0.25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2:31" ht="15.75" customHeight="1" x14ac:dyDescent="0.25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2:31" ht="15.75" customHeight="1" x14ac:dyDescent="0.25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2:31" ht="15.75" customHeight="1" x14ac:dyDescent="0.25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2:31" ht="15.75" customHeight="1" x14ac:dyDescent="0.25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2:31" ht="15.75" customHeight="1" x14ac:dyDescent="0.25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2:31" ht="15.75" customHeight="1" x14ac:dyDescent="0.25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2:31" ht="15.75" customHeight="1" x14ac:dyDescent="0.25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2:31" ht="15.75" customHeight="1" x14ac:dyDescent="0.25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2:31" ht="15.75" customHeight="1" x14ac:dyDescent="0.25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</row>
    <row r="97" spans="2:31" ht="15.75" customHeight="1" x14ac:dyDescent="0.25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</row>
    <row r="98" spans="2:31" ht="15.75" customHeight="1" x14ac:dyDescent="0.25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2:31" ht="15.75" customHeight="1" x14ac:dyDescent="0.25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2:31" ht="15.75" customHeight="1" x14ac:dyDescent="0.25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2:31" ht="15.75" customHeight="1" x14ac:dyDescent="0.25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2:31" ht="15.75" customHeight="1" x14ac:dyDescent="0.25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2:31" ht="15.75" customHeight="1" x14ac:dyDescent="0.25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2:31" ht="15.75" customHeight="1" x14ac:dyDescent="0.25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2:31" ht="15.75" customHeight="1" x14ac:dyDescent="0.25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2:31" ht="15.75" customHeight="1" x14ac:dyDescent="0.25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2:31" ht="15.75" customHeight="1" x14ac:dyDescent="0.25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2:31" ht="15.75" customHeight="1" x14ac:dyDescent="0.25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2:31" ht="15.75" customHeight="1" x14ac:dyDescent="0.25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2:31" ht="15.75" customHeight="1" x14ac:dyDescent="0.25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2:31" ht="15.75" customHeight="1" x14ac:dyDescent="0.25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2:31" ht="15.75" customHeight="1" x14ac:dyDescent="0.25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2:31" ht="15.75" customHeight="1" x14ac:dyDescent="0.25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2:31" ht="15.75" customHeight="1" x14ac:dyDescent="0.25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2:31" ht="15.75" customHeight="1" x14ac:dyDescent="0.25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2:31" ht="15.75" customHeight="1" x14ac:dyDescent="0.25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2:31" ht="15.75" customHeight="1" x14ac:dyDescent="0.25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2:31" ht="15.75" customHeight="1" x14ac:dyDescent="0.25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2:31" ht="15.75" customHeight="1" x14ac:dyDescent="0.25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2:31" ht="15.75" customHeight="1" x14ac:dyDescent="0.25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2:31" ht="15.75" customHeigh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2:31" ht="15.75" customHeigh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2:31" ht="15.75" customHeigh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2:31" ht="15.75" customHeigh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2:31" ht="15.75" customHeigh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2:31" ht="15.75" customHeigh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2:31" ht="15.75" customHeigh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2:31" ht="15.75" customHeigh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2:31" ht="15.75" customHeigh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2:31" ht="15.75" customHeigh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2:31" ht="15.75" customHeigh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2:31" ht="15.75" customHeigh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2:31" ht="15.75" customHeigh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2:31" ht="15.75" customHeigh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2:31" ht="15.75" customHeigh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2:31" ht="15.75" customHeigh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2:31" ht="15.75" customHeigh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2:31" ht="15.75" customHeigh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2:31" ht="15.75" customHeigh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2:31" ht="15.75" customHeigh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2:31" ht="15.75" customHeigh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2:31" ht="15.75" customHeigh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2:31" ht="15.75" customHeigh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2:31" ht="15.75" customHeigh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2:31" ht="15.75" customHeigh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2:31" ht="15.75" customHeigh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2:31" ht="15.75" customHeigh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2:31" ht="15.75" customHeigh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2:31" ht="15.75" customHeigh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2:31" ht="15.75" customHeigh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2:31" ht="15.75" customHeigh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2:31" ht="15.75" customHeigh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2:31" ht="15.75" customHeigh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2:31" ht="15.75" customHeigh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2:31" ht="15.75" customHeigh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2:31" ht="15.75" customHeigh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2:31" ht="15.75" customHeigh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2:31" ht="15.75" customHeigh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2:31" ht="15.75" customHeigh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2:31" ht="15.75" customHeigh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2:31" ht="15.75" customHeigh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2:31" ht="15.75" customHeigh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2:31" ht="15.75" customHeigh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2:31" ht="15.75" customHeigh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2:31" ht="15.75" customHeigh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2:31" ht="15.75" customHeigh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2:31" ht="15.75" customHeigh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2:31" ht="15.75" customHeigh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2:31" ht="15.75" customHeigh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2:31" ht="15.75" customHeigh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2:31" ht="15.75" customHeigh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2:31" ht="15.75" customHeigh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2:31" ht="15.75" customHeigh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2:31" ht="15.75" customHeigh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2:31" ht="15.75" customHeigh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2:31" ht="15.75" customHeigh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2:31" ht="15.75" customHeigh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2:31" ht="15.75" customHeigh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2:31" ht="15.75" customHeigh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2:31" ht="15.75" customHeigh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2:31" ht="15.75" customHeigh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2:31" ht="15.75" customHeigh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2:31" ht="15.75" customHeigh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2:31" ht="15.75" customHeigh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2:31" ht="15.75" customHeigh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2:31" ht="15.75" customHeigh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</row>
    <row r="187" spans="2:31" ht="15.75" customHeigh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</row>
    <row r="188" spans="2:31" ht="15.75" customHeigh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</row>
    <row r="189" spans="2:31" ht="15.75" customHeigh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</row>
    <row r="190" spans="2:31" ht="15.75" customHeigh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</row>
    <row r="191" spans="2:31" ht="15.75" customHeigh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</row>
    <row r="192" spans="2:31" ht="15.75" customHeigh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</row>
    <row r="193" spans="2:31" ht="15.75" customHeigh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</row>
    <row r="194" spans="2:31" ht="15.75" customHeigh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</row>
    <row r="195" spans="2:31" ht="15.75" customHeigh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</row>
    <row r="196" spans="2:31" ht="15.75" customHeigh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</row>
    <row r="197" spans="2:31" ht="15.75" customHeigh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</row>
    <row r="198" spans="2:31" ht="15.75" customHeigh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</row>
    <row r="199" spans="2:31" ht="15.75" customHeigh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</row>
    <row r="200" spans="2:31" ht="15.75" customHeigh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</row>
    <row r="201" spans="2:31" ht="15.75" customHeigh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</row>
    <row r="202" spans="2:31" ht="15.75" customHeigh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</row>
    <row r="203" spans="2:31" ht="15.75" customHeigh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2:31" ht="15.75" customHeigh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2:31" ht="15.75" customHeigh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</row>
    <row r="206" spans="2:31" ht="15.75" customHeigh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</row>
    <row r="207" spans="2:31" ht="15.75" customHeigh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</row>
    <row r="208" spans="2:31" ht="15.75" customHeigh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</row>
    <row r="209" spans="2:31" ht="15.75" customHeigh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</row>
    <row r="210" spans="2:31" ht="15.75" customHeigh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</row>
    <row r="211" spans="2:31" ht="15.75" customHeigh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</row>
    <row r="212" spans="2:31" ht="15.75" customHeigh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</row>
    <row r="213" spans="2:31" ht="15.75" customHeigh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</row>
    <row r="214" spans="2:31" ht="15.75" customHeigh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</row>
    <row r="215" spans="2:31" ht="15.75" customHeigh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</row>
    <row r="216" spans="2:31" ht="15.75" customHeigh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</row>
    <row r="217" spans="2:31" ht="15.75" customHeigh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</row>
    <row r="218" spans="2:31" ht="15.75" customHeigh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</row>
    <row r="219" spans="2:31" ht="15.75" customHeigh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</row>
    <row r="220" spans="2:31" ht="15.75" customHeigh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</row>
    <row r="221" spans="2:31" ht="15.75" customHeigh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</row>
    <row r="222" spans="2:31" ht="15.75" customHeigh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</row>
    <row r="223" spans="2:31" ht="15.75" customHeigh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</row>
    <row r="224" spans="2:31" ht="15.75" customHeigh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</row>
    <row r="225" spans="2:31" ht="15.75" customHeigh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</row>
    <row r="226" spans="2:31" ht="15.75" customHeigh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</row>
    <row r="227" spans="2:31" ht="15.75" customHeigh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</row>
    <row r="228" spans="2:31" ht="15.75" customHeigh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</row>
    <row r="229" spans="2:31" ht="15.75" customHeigh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</row>
    <row r="230" spans="2:31" ht="15.75" customHeigh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</row>
    <row r="231" spans="2:31" ht="15.75" customHeigh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</row>
    <row r="232" spans="2:31" ht="15.75" customHeigh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</row>
    <row r="233" spans="2:31" ht="15.75" customHeigh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</row>
    <row r="234" spans="2:31" ht="15.75" customHeigh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</row>
    <row r="235" spans="2:31" ht="15.75" customHeigh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</row>
    <row r="236" spans="2:31" ht="15.75" customHeigh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</row>
    <row r="237" spans="2:31" ht="15.75" customHeigh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</row>
    <row r="238" spans="2:31" ht="15.75" customHeight="1" x14ac:dyDescent="0.25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</row>
    <row r="239" spans="2:31" ht="15.75" customHeight="1" x14ac:dyDescent="0.25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</row>
    <row r="240" spans="2:31" ht="15.75" customHeight="1" x14ac:dyDescent="0.25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</row>
    <row r="241" spans="2:31" ht="15.75" customHeight="1" x14ac:dyDescent="0.25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</row>
    <row r="242" spans="2:31" ht="15.75" customHeight="1" x14ac:dyDescent="0.25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</row>
    <row r="243" spans="2:31" ht="15.75" customHeight="1" x14ac:dyDescent="0.25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</row>
    <row r="244" spans="2:31" ht="15.75" customHeight="1" x14ac:dyDescent="0.25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</row>
    <row r="245" spans="2:31" ht="15.75" customHeight="1" x14ac:dyDescent="0.25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</row>
    <row r="246" spans="2:31" ht="15.75" customHeight="1" x14ac:dyDescent="0.25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</row>
    <row r="247" spans="2:31" ht="15.75" customHeight="1" x14ac:dyDescent="0.25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</row>
    <row r="248" spans="2:31" ht="15.75" customHeight="1" x14ac:dyDescent="0.25"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</row>
    <row r="249" spans="2:31" ht="15.75" customHeight="1" x14ac:dyDescent="0.25"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</row>
    <row r="250" spans="2:31" ht="15.75" customHeight="1" x14ac:dyDescent="0.25"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</row>
    <row r="251" spans="2:31" ht="15.75" customHeight="1" x14ac:dyDescent="0.25"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</row>
    <row r="252" spans="2:31" ht="15.75" customHeight="1" x14ac:dyDescent="0.25"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</row>
    <row r="253" spans="2:31" ht="15.75" customHeight="1" x14ac:dyDescent="0.25"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</row>
    <row r="254" spans="2:31" ht="15.75" customHeight="1" x14ac:dyDescent="0.25"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</row>
    <row r="255" spans="2:31" ht="15.75" customHeight="1" x14ac:dyDescent="0.25"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</row>
    <row r="256" spans="2:31" ht="15.75" customHeight="1" x14ac:dyDescent="0.25"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</row>
    <row r="257" spans="2:31" ht="15.75" customHeight="1" x14ac:dyDescent="0.25"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</row>
    <row r="258" spans="2:31" ht="15.75" customHeight="1" x14ac:dyDescent="0.25"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</row>
    <row r="259" spans="2:31" ht="15.75" customHeight="1" x14ac:dyDescent="0.25"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</row>
    <row r="260" spans="2:31" ht="15.75" customHeight="1" x14ac:dyDescent="0.25"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</row>
    <row r="261" spans="2:31" ht="15.75" customHeight="1" x14ac:dyDescent="0.25"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</row>
    <row r="262" spans="2:31" ht="15.75" customHeight="1" x14ac:dyDescent="0.25"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</row>
    <row r="263" spans="2:31" ht="15.75" customHeight="1" x14ac:dyDescent="0.25"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</row>
    <row r="264" spans="2:31" ht="15.75" customHeight="1" x14ac:dyDescent="0.25"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</row>
    <row r="265" spans="2:31" ht="15.75" customHeight="1" x14ac:dyDescent="0.25"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</row>
    <row r="266" spans="2:31" ht="15.75" customHeight="1" x14ac:dyDescent="0.25"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</row>
    <row r="267" spans="2:31" ht="15.75" customHeight="1" x14ac:dyDescent="0.25"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</row>
    <row r="268" spans="2:31" ht="15.75" customHeight="1" x14ac:dyDescent="0.25"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</row>
    <row r="269" spans="2:31" ht="15.75" customHeight="1" x14ac:dyDescent="0.25"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</row>
    <row r="270" spans="2:31" ht="15.75" customHeight="1" x14ac:dyDescent="0.25"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</row>
    <row r="271" spans="2:31" ht="15.75" customHeight="1" x14ac:dyDescent="0.25"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</row>
    <row r="272" spans="2:31" ht="15.75" customHeight="1" x14ac:dyDescent="0.25"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</row>
    <row r="273" spans="2:31" ht="15.75" customHeight="1" x14ac:dyDescent="0.25"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</row>
    <row r="274" spans="2:31" ht="15.75" customHeight="1" x14ac:dyDescent="0.25"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</row>
    <row r="275" spans="2:31" ht="15.75" customHeight="1" x14ac:dyDescent="0.25"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</row>
    <row r="276" spans="2:31" ht="15.75" customHeight="1" x14ac:dyDescent="0.25"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</row>
    <row r="277" spans="2:31" ht="15.75" customHeight="1" x14ac:dyDescent="0.25"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</row>
    <row r="278" spans="2:31" ht="15.75" customHeight="1" x14ac:dyDescent="0.25"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</row>
    <row r="279" spans="2:31" ht="15.75" customHeight="1" x14ac:dyDescent="0.25"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</row>
    <row r="280" spans="2:31" ht="15.75" customHeight="1" x14ac:dyDescent="0.25"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</row>
    <row r="281" spans="2:31" ht="15.75" customHeight="1" x14ac:dyDescent="0.25"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</row>
    <row r="282" spans="2:31" ht="15.75" customHeight="1" x14ac:dyDescent="0.25"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</row>
    <row r="283" spans="2:31" ht="15.75" customHeight="1" x14ac:dyDescent="0.25"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</row>
    <row r="284" spans="2:31" ht="15.75" customHeight="1" x14ac:dyDescent="0.25"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</row>
    <row r="285" spans="2:31" ht="15.75" customHeight="1" x14ac:dyDescent="0.25"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</row>
    <row r="286" spans="2:31" ht="15.75" customHeight="1" x14ac:dyDescent="0.25"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</row>
    <row r="287" spans="2:31" ht="15.75" customHeight="1" x14ac:dyDescent="0.25"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</row>
    <row r="288" spans="2:31" ht="15.75" customHeight="1" x14ac:dyDescent="0.25"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</row>
    <row r="289" spans="2:31" ht="15.75" customHeight="1" x14ac:dyDescent="0.25"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</row>
    <row r="290" spans="2:31" ht="15.75" customHeight="1" x14ac:dyDescent="0.25"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</row>
    <row r="291" spans="2:31" ht="15.75" customHeight="1" x14ac:dyDescent="0.25"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</row>
    <row r="292" spans="2:31" ht="15.75" customHeight="1" x14ac:dyDescent="0.25"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</row>
    <row r="293" spans="2:31" ht="15.75" customHeight="1" x14ac:dyDescent="0.25"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</row>
    <row r="294" spans="2:31" ht="15.75" customHeight="1" x14ac:dyDescent="0.25"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</row>
    <row r="295" spans="2:31" ht="15.75" customHeight="1" x14ac:dyDescent="0.25"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</row>
    <row r="296" spans="2:31" ht="15.75" customHeight="1" x14ac:dyDescent="0.25"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</row>
    <row r="297" spans="2:31" ht="15.75" customHeight="1" x14ac:dyDescent="0.25"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</row>
    <row r="298" spans="2:31" ht="15.75" customHeight="1" x14ac:dyDescent="0.25"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</row>
    <row r="299" spans="2:31" ht="15.75" customHeight="1" x14ac:dyDescent="0.25"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</row>
    <row r="300" spans="2:31" ht="15.75" customHeight="1" x14ac:dyDescent="0.25"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</row>
    <row r="301" spans="2:31" ht="15.75" customHeight="1" x14ac:dyDescent="0.25"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</row>
    <row r="302" spans="2:31" ht="15.75" customHeight="1" x14ac:dyDescent="0.25"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</row>
    <row r="303" spans="2:31" ht="15.75" customHeight="1" x14ac:dyDescent="0.25"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</row>
    <row r="304" spans="2:31" ht="15.75" customHeight="1" x14ac:dyDescent="0.25"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</row>
    <row r="305" spans="2:31" ht="15.75" customHeight="1" x14ac:dyDescent="0.25"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</row>
    <row r="306" spans="2:31" ht="15.75" customHeight="1" x14ac:dyDescent="0.25"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</row>
    <row r="307" spans="2:31" ht="15.75" customHeight="1" x14ac:dyDescent="0.25"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</row>
    <row r="308" spans="2:31" ht="15.75" customHeight="1" x14ac:dyDescent="0.25"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</row>
    <row r="309" spans="2:31" ht="15.75" customHeight="1" x14ac:dyDescent="0.25"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</row>
    <row r="310" spans="2:31" ht="15.75" customHeight="1" x14ac:dyDescent="0.25"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</row>
    <row r="311" spans="2:31" ht="15.75" customHeight="1" x14ac:dyDescent="0.25"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</row>
    <row r="312" spans="2:31" ht="15.75" customHeight="1" x14ac:dyDescent="0.25"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</row>
    <row r="313" spans="2:31" ht="15.75" customHeight="1" x14ac:dyDescent="0.25"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</row>
    <row r="314" spans="2:31" ht="15.75" customHeight="1" x14ac:dyDescent="0.25"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</row>
    <row r="315" spans="2:31" ht="15.75" customHeight="1" x14ac:dyDescent="0.25"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</row>
    <row r="316" spans="2:31" ht="15.75" customHeight="1" x14ac:dyDescent="0.25"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</row>
    <row r="317" spans="2:31" ht="15.75" customHeight="1" x14ac:dyDescent="0.25"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</row>
    <row r="318" spans="2:31" ht="15.75" customHeight="1" x14ac:dyDescent="0.25"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</row>
    <row r="319" spans="2:31" ht="15.75" customHeight="1" x14ac:dyDescent="0.25"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</row>
    <row r="320" spans="2:31" ht="15.75" customHeight="1" x14ac:dyDescent="0.25"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</row>
    <row r="321" spans="2:31" ht="15.75" customHeight="1" x14ac:dyDescent="0.25"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</row>
    <row r="322" spans="2:31" ht="15.75" customHeight="1" x14ac:dyDescent="0.25"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</row>
    <row r="323" spans="2:31" ht="15.75" customHeight="1" x14ac:dyDescent="0.25"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</row>
    <row r="324" spans="2:31" ht="15.75" customHeight="1" x14ac:dyDescent="0.25"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</row>
    <row r="325" spans="2:31" ht="15.75" customHeight="1" x14ac:dyDescent="0.25"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</row>
    <row r="326" spans="2:31" ht="15.75" customHeight="1" x14ac:dyDescent="0.25"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</row>
    <row r="327" spans="2:31" ht="15.75" customHeight="1" x14ac:dyDescent="0.25"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</row>
    <row r="328" spans="2:31" ht="15.75" customHeight="1" x14ac:dyDescent="0.25"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</row>
    <row r="329" spans="2:31" ht="15.75" customHeight="1" x14ac:dyDescent="0.25"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</row>
    <row r="330" spans="2:31" ht="15.75" customHeight="1" x14ac:dyDescent="0.25"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</row>
    <row r="331" spans="2:31" ht="15.75" customHeight="1" x14ac:dyDescent="0.25"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</row>
    <row r="332" spans="2:31" ht="15.75" customHeight="1" x14ac:dyDescent="0.25"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</row>
    <row r="333" spans="2:31" ht="15.75" customHeight="1" x14ac:dyDescent="0.25"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</row>
    <row r="334" spans="2:31" ht="15.75" customHeight="1" x14ac:dyDescent="0.25"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</row>
    <row r="335" spans="2:31" ht="15.75" customHeight="1" x14ac:dyDescent="0.25"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</row>
    <row r="336" spans="2:31" ht="15.75" customHeight="1" x14ac:dyDescent="0.25"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</row>
    <row r="337" spans="2:31" ht="15.75" customHeight="1" x14ac:dyDescent="0.25"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</row>
    <row r="338" spans="2:31" ht="15.75" customHeight="1" x14ac:dyDescent="0.25"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</row>
    <row r="339" spans="2:31" ht="15.75" customHeight="1" x14ac:dyDescent="0.25"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</row>
    <row r="340" spans="2:31" ht="15.75" customHeight="1" x14ac:dyDescent="0.25"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</row>
    <row r="341" spans="2:31" ht="15.75" customHeight="1" x14ac:dyDescent="0.25"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</row>
    <row r="342" spans="2:31" ht="15.75" customHeight="1" x14ac:dyDescent="0.25"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</row>
    <row r="343" spans="2:31" ht="15.75" customHeight="1" x14ac:dyDescent="0.25"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</row>
    <row r="344" spans="2:31" ht="15.75" customHeight="1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</row>
    <row r="345" spans="2:31" ht="15.75" customHeigh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</row>
    <row r="346" spans="2:31" ht="15.75" customHeigh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</row>
    <row r="347" spans="2:31" ht="15.75" customHeigh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</row>
    <row r="348" spans="2:31" ht="15.75" customHeigh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</row>
    <row r="349" spans="2:31" ht="15.75" customHeigh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</row>
    <row r="350" spans="2:31" ht="15.75" customHeigh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</row>
    <row r="351" spans="2:31" ht="15.75" customHeigh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</row>
    <row r="352" spans="2:31" ht="15.75" customHeigh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</row>
    <row r="353" spans="2:31" ht="15.75" customHeigh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</row>
    <row r="354" spans="2:31" ht="15.75" customHeigh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</row>
    <row r="355" spans="2:31" ht="15.75" customHeigh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</row>
    <row r="356" spans="2:31" ht="15.75" customHeigh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</row>
    <row r="357" spans="2:31" ht="15.75" customHeigh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</row>
    <row r="358" spans="2:31" ht="15.75" customHeigh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</row>
    <row r="359" spans="2:31" ht="15.75" customHeigh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</row>
    <row r="360" spans="2:31" ht="15.75" customHeigh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</row>
    <row r="361" spans="2:31" ht="15.75" customHeigh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</row>
    <row r="362" spans="2:31" ht="15.75" customHeigh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</row>
    <row r="363" spans="2:31" ht="15.75" customHeigh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</row>
    <row r="364" spans="2:31" ht="15.75" customHeigh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</row>
    <row r="365" spans="2:31" ht="15.75" customHeigh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</row>
    <row r="366" spans="2:31" ht="15.75" customHeigh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</row>
    <row r="367" spans="2:31" ht="15.75" customHeigh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</row>
    <row r="368" spans="2:31" ht="15.75" customHeigh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</row>
    <row r="369" spans="2:31" ht="15.75" customHeigh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</row>
    <row r="370" spans="2:31" ht="15.75" customHeigh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</row>
    <row r="371" spans="2:31" ht="15.75" customHeigh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</row>
    <row r="372" spans="2:31" ht="15.75" customHeigh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</row>
    <row r="373" spans="2:31" ht="15.75" customHeigh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</row>
    <row r="374" spans="2:31" ht="15.75" customHeigh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</row>
    <row r="375" spans="2:31" ht="15.75" customHeigh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</row>
    <row r="376" spans="2:31" ht="15.75" customHeigh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</row>
    <row r="377" spans="2:31" ht="15.75" customHeigh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</row>
    <row r="378" spans="2:31" ht="15.75" customHeigh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</row>
    <row r="379" spans="2:31" ht="15.75" customHeigh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</row>
    <row r="380" spans="2:31" ht="15.75" customHeigh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</row>
    <row r="381" spans="2:31" ht="15.75" customHeigh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</row>
    <row r="382" spans="2:31" ht="15.75" customHeigh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</row>
    <row r="383" spans="2:31" ht="15.75" customHeigh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</row>
    <row r="384" spans="2:31" ht="15.75" customHeigh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</row>
    <row r="385" spans="2:31" ht="15.75" customHeigh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</row>
    <row r="386" spans="2:31" ht="15.75" customHeigh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</row>
    <row r="387" spans="2:31" ht="15.75" customHeigh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</row>
    <row r="388" spans="2:31" ht="15.75" customHeigh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</row>
    <row r="389" spans="2:31" ht="15.75" customHeigh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</row>
    <row r="390" spans="2:31" ht="15.75" customHeigh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</row>
    <row r="391" spans="2:31" ht="15.75" customHeigh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</row>
    <row r="392" spans="2:31" ht="15.75" customHeigh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</row>
    <row r="393" spans="2:31" ht="15.75" customHeigh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</row>
    <row r="394" spans="2:31" ht="15.75" customHeigh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</row>
    <row r="395" spans="2:31" ht="15.75" customHeigh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</row>
    <row r="396" spans="2:31" ht="15.75" customHeigh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</row>
    <row r="397" spans="2:31" ht="15.75" customHeigh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</row>
    <row r="398" spans="2:31" ht="15.75" customHeigh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</row>
    <row r="399" spans="2:31" ht="15.75" customHeigh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</row>
    <row r="400" spans="2:31" ht="15.75" customHeigh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</row>
    <row r="401" spans="2:31" ht="15.75" customHeigh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</row>
    <row r="402" spans="2:31" ht="15.75" customHeigh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</row>
    <row r="403" spans="2:31" ht="15.75" customHeigh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</row>
    <row r="404" spans="2:31" ht="15.75" customHeigh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</row>
    <row r="405" spans="2:31" ht="15.75" customHeigh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</row>
    <row r="406" spans="2:31" ht="15.75" customHeigh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</row>
    <row r="407" spans="2:31" ht="15.75" customHeigh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</row>
    <row r="408" spans="2:31" ht="15.75" customHeigh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</row>
    <row r="409" spans="2:31" ht="15.75" customHeigh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</row>
    <row r="410" spans="2:31" ht="15.75" customHeigh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</row>
    <row r="411" spans="2:31" ht="15.75" customHeigh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</row>
    <row r="412" spans="2:31" ht="15.75" customHeigh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</row>
    <row r="413" spans="2:31" ht="15.75" customHeigh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</row>
    <row r="414" spans="2:31" ht="15.75" customHeigh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</row>
    <row r="415" spans="2:31" ht="15.75" customHeigh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</row>
    <row r="416" spans="2:31" ht="15.75" customHeigh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</row>
    <row r="417" spans="2:31" ht="15.75" customHeigh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</row>
    <row r="418" spans="2:31" ht="15.75" customHeigh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</row>
    <row r="419" spans="2:31" ht="15.75" customHeigh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</row>
    <row r="420" spans="2:31" ht="15.75" customHeigh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</row>
    <row r="421" spans="2:31" ht="15.75" customHeigh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</row>
    <row r="422" spans="2:31" ht="15.75" customHeigh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</row>
    <row r="423" spans="2:31" ht="15.75" customHeigh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</row>
    <row r="424" spans="2:31" ht="15.75" customHeigh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</row>
    <row r="425" spans="2:31" ht="15.75" customHeigh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</row>
    <row r="426" spans="2:31" ht="15.75" customHeigh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</row>
    <row r="427" spans="2:31" ht="15.75" customHeigh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</row>
    <row r="428" spans="2:31" ht="15.75" customHeigh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</row>
    <row r="429" spans="2:31" ht="15.75" customHeigh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</row>
    <row r="430" spans="2:31" ht="15.75" customHeigh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</row>
    <row r="431" spans="2:31" ht="15.75" customHeigh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</row>
    <row r="432" spans="2:31" ht="15.75" customHeigh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</row>
    <row r="433" spans="2:31" ht="15.75" customHeigh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</row>
    <row r="434" spans="2:31" ht="15.75" customHeigh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</row>
    <row r="435" spans="2:31" ht="15.75" customHeigh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</row>
    <row r="436" spans="2:31" ht="15.75" customHeigh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</row>
    <row r="437" spans="2:31" ht="15.75" customHeigh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</row>
    <row r="438" spans="2:31" ht="15.75" customHeigh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</row>
    <row r="439" spans="2:31" ht="15.75" customHeigh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</row>
    <row r="440" spans="2:31" ht="15.75" customHeigh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</row>
    <row r="441" spans="2:31" ht="15.75" customHeigh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</row>
    <row r="442" spans="2:31" ht="15.75" customHeigh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</row>
    <row r="443" spans="2:31" ht="15.75" customHeigh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</row>
    <row r="444" spans="2:31" ht="15.75" customHeigh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</row>
    <row r="445" spans="2:31" ht="15.75" customHeigh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</row>
    <row r="446" spans="2:31" ht="15.75" customHeigh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</row>
    <row r="447" spans="2:31" ht="15.75" customHeigh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</row>
    <row r="448" spans="2:31" ht="15.75" customHeigh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</row>
    <row r="449" spans="2:31" ht="15.75" customHeigh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</row>
    <row r="450" spans="2:31" ht="15.75" customHeigh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</row>
    <row r="451" spans="2:31" ht="15.75" customHeigh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</row>
    <row r="452" spans="2:31" ht="15.75" customHeigh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</row>
    <row r="453" spans="2:31" ht="15.75" customHeigh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</row>
    <row r="454" spans="2:31" ht="15.75" customHeigh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</row>
    <row r="455" spans="2:31" ht="15.75" customHeigh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</row>
    <row r="456" spans="2:31" ht="15.75" customHeigh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</row>
    <row r="457" spans="2:31" ht="15.75" customHeigh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</row>
    <row r="458" spans="2:31" ht="15.75" customHeigh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</row>
    <row r="459" spans="2:31" ht="15.75" customHeigh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</row>
    <row r="460" spans="2:31" ht="15.75" customHeigh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</row>
    <row r="461" spans="2:31" ht="15.75" customHeigh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</row>
    <row r="462" spans="2:31" ht="15.75" customHeigh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</row>
    <row r="463" spans="2:31" ht="15.75" customHeight="1" x14ac:dyDescent="0.25"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</row>
    <row r="464" spans="2:31" ht="15.75" customHeight="1" x14ac:dyDescent="0.25"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</row>
    <row r="465" spans="2:31" ht="15.75" customHeight="1" x14ac:dyDescent="0.25"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</row>
    <row r="466" spans="2:31" ht="15.75" customHeight="1" x14ac:dyDescent="0.25"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</row>
    <row r="467" spans="2:31" ht="15.75" customHeight="1" x14ac:dyDescent="0.25"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</row>
    <row r="468" spans="2:31" ht="15.75" customHeight="1" x14ac:dyDescent="0.25"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</row>
    <row r="469" spans="2:31" ht="15.75" customHeight="1" x14ac:dyDescent="0.25"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</row>
    <row r="470" spans="2:31" ht="15.75" customHeight="1" x14ac:dyDescent="0.25"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</row>
    <row r="471" spans="2:31" ht="15.75" customHeight="1" x14ac:dyDescent="0.25"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</row>
    <row r="472" spans="2:31" ht="15.75" customHeight="1" x14ac:dyDescent="0.25"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</row>
    <row r="473" spans="2:31" ht="15.75" customHeight="1" x14ac:dyDescent="0.25"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</row>
    <row r="474" spans="2:31" ht="15.75" customHeight="1" x14ac:dyDescent="0.25"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</row>
    <row r="475" spans="2:31" ht="15.75" customHeight="1" x14ac:dyDescent="0.25"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</row>
    <row r="476" spans="2:31" ht="15.75" customHeight="1" x14ac:dyDescent="0.25"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</row>
    <row r="477" spans="2:31" ht="15.75" customHeight="1" x14ac:dyDescent="0.25"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</row>
    <row r="478" spans="2:31" ht="15.75" customHeight="1" x14ac:dyDescent="0.25"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</row>
    <row r="479" spans="2:31" ht="15.75" customHeight="1" x14ac:dyDescent="0.25"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</row>
    <row r="480" spans="2:31" ht="15.75" customHeight="1" x14ac:dyDescent="0.25"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</row>
    <row r="481" spans="2:31" ht="15.75" customHeight="1" x14ac:dyDescent="0.25"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</row>
    <row r="482" spans="2:31" ht="15.75" customHeight="1" x14ac:dyDescent="0.25"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</row>
    <row r="483" spans="2:31" ht="15.75" customHeight="1" x14ac:dyDescent="0.25"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</row>
    <row r="484" spans="2:31" ht="15.75" customHeight="1" x14ac:dyDescent="0.25"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</row>
    <row r="485" spans="2:31" ht="15.75" customHeight="1" x14ac:dyDescent="0.25"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</row>
    <row r="486" spans="2:31" ht="15.75" customHeight="1" x14ac:dyDescent="0.25"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</row>
    <row r="487" spans="2:31" ht="15.75" customHeight="1" x14ac:dyDescent="0.25"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</row>
    <row r="488" spans="2:31" ht="15.75" customHeight="1" x14ac:dyDescent="0.25"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</row>
    <row r="489" spans="2:31" ht="15.75" customHeight="1" x14ac:dyDescent="0.25"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</row>
    <row r="490" spans="2:31" ht="15.75" customHeight="1" x14ac:dyDescent="0.25"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</row>
    <row r="491" spans="2:31" ht="15.75" customHeight="1" x14ac:dyDescent="0.25"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</row>
    <row r="492" spans="2:31" ht="15.75" customHeight="1" x14ac:dyDescent="0.25"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</row>
    <row r="493" spans="2:31" ht="15.75" customHeight="1" x14ac:dyDescent="0.25"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</row>
    <row r="494" spans="2:31" ht="15.75" customHeight="1" x14ac:dyDescent="0.25"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</row>
    <row r="495" spans="2:31" ht="15.75" customHeight="1" x14ac:dyDescent="0.25"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</row>
    <row r="496" spans="2:31" ht="15.75" customHeight="1" x14ac:dyDescent="0.25"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</row>
    <row r="497" spans="2:31" ht="15.75" customHeight="1" x14ac:dyDescent="0.25"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</row>
    <row r="498" spans="2:31" ht="15.75" customHeight="1" x14ac:dyDescent="0.25"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</row>
    <row r="499" spans="2:31" ht="15.75" customHeight="1" x14ac:dyDescent="0.25"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</row>
    <row r="500" spans="2:31" ht="15.75" customHeight="1" x14ac:dyDescent="0.25"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</row>
    <row r="501" spans="2:31" ht="15.75" customHeight="1" x14ac:dyDescent="0.25"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</row>
    <row r="502" spans="2:31" ht="15.75" customHeight="1" x14ac:dyDescent="0.25"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</row>
    <row r="503" spans="2:31" ht="15.75" customHeight="1" x14ac:dyDescent="0.25"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</row>
    <row r="504" spans="2:31" ht="15.75" customHeight="1" x14ac:dyDescent="0.25"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</row>
    <row r="505" spans="2:31" ht="15.75" customHeight="1" x14ac:dyDescent="0.25"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</row>
    <row r="506" spans="2:31" ht="15.75" customHeight="1" x14ac:dyDescent="0.25"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</row>
    <row r="507" spans="2:31" ht="15.75" customHeight="1" x14ac:dyDescent="0.25"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</row>
    <row r="508" spans="2:31" ht="15.75" customHeight="1" x14ac:dyDescent="0.25"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</row>
    <row r="509" spans="2:31" ht="15.75" customHeight="1" x14ac:dyDescent="0.25"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</row>
    <row r="510" spans="2:31" ht="15.75" customHeight="1" x14ac:dyDescent="0.25"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</row>
    <row r="511" spans="2:31" ht="15.75" customHeight="1" x14ac:dyDescent="0.25"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</row>
    <row r="512" spans="2:31" ht="15.75" customHeight="1" x14ac:dyDescent="0.25"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</row>
    <row r="513" spans="2:31" ht="15.75" customHeight="1" x14ac:dyDescent="0.25"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</row>
    <row r="514" spans="2:31" ht="15.75" customHeight="1" x14ac:dyDescent="0.25"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</row>
    <row r="515" spans="2:31" ht="15.75" customHeight="1" x14ac:dyDescent="0.25"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</row>
    <row r="516" spans="2:31" ht="15.75" customHeight="1" x14ac:dyDescent="0.25"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</row>
    <row r="517" spans="2:31" ht="15.75" customHeight="1" x14ac:dyDescent="0.25"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</row>
    <row r="518" spans="2:31" ht="15.75" customHeight="1" x14ac:dyDescent="0.25"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</row>
    <row r="519" spans="2:31" ht="15.75" customHeight="1" x14ac:dyDescent="0.25"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</row>
    <row r="520" spans="2:31" ht="15.75" customHeight="1" x14ac:dyDescent="0.25"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</row>
    <row r="521" spans="2:31" ht="15.75" customHeight="1" x14ac:dyDescent="0.25"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</row>
    <row r="522" spans="2:31" ht="15.75" customHeight="1" x14ac:dyDescent="0.25"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</row>
    <row r="523" spans="2:31" ht="15.75" customHeight="1" x14ac:dyDescent="0.25"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</row>
    <row r="524" spans="2:31" ht="15.75" customHeight="1" x14ac:dyDescent="0.25"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</row>
    <row r="525" spans="2:31" ht="15.75" customHeight="1" x14ac:dyDescent="0.25"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</row>
    <row r="526" spans="2:31" ht="15.75" customHeight="1" x14ac:dyDescent="0.25"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</row>
    <row r="527" spans="2:31" ht="15.75" customHeight="1" x14ac:dyDescent="0.25"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</row>
    <row r="528" spans="2:31" ht="15.75" customHeight="1" x14ac:dyDescent="0.25"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</row>
    <row r="529" spans="2:31" ht="15.75" customHeight="1" x14ac:dyDescent="0.25"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</row>
    <row r="530" spans="2:31" ht="15.75" customHeight="1" x14ac:dyDescent="0.25"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</row>
    <row r="531" spans="2:31" ht="15.75" customHeight="1" x14ac:dyDescent="0.25"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</row>
    <row r="532" spans="2:31" ht="15.75" customHeight="1" x14ac:dyDescent="0.25"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</row>
    <row r="533" spans="2:31" ht="15.75" customHeight="1" x14ac:dyDescent="0.25"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</row>
    <row r="534" spans="2:31" ht="15.75" customHeight="1" x14ac:dyDescent="0.25"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</row>
    <row r="535" spans="2:31" ht="15.75" customHeight="1" x14ac:dyDescent="0.25"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</row>
    <row r="536" spans="2:31" ht="15.75" customHeight="1" x14ac:dyDescent="0.25"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</row>
    <row r="537" spans="2:31" ht="15.75" customHeight="1" x14ac:dyDescent="0.25"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</row>
    <row r="538" spans="2:31" ht="15.75" customHeight="1" x14ac:dyDescent="0.25"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</row>
    <row r="539" spans="2:31" ht="15.75" customHeight="1" x14ac:dyDescent="0.25"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</row>
    <row r="540" spans="2:31" ht="15.75" customHeight="1" x14ac:dyDescent="0.25"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</row>
    <row r="541" spans="2:31" ht="15.75" customHeight="1" x14ac:dyDescent="0.25"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</row>
    <row r="542" spans="2:31" ht="15.75" customHeight="1" x14ac:dyDescent="0.25"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</row>
    <row r="543" spans="2:31" ht="15.75" customHeight="1" x14ac:dyDescent="0.25"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</row>
    <row r="544" spans="2:31" ht="15.75" customHeight="1" x14ac:dyDescent="0.25"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</row>
    <row r="545" spans="2:31" ht="15.75" customHeight="1" x14ac:dyDescent="0.25"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</row>
    <row r="546" spans="2:31" ht="15.75" customHeight="1" x14ac:dyDescent="0.25"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</row>
    <row r="547" spans="2:31" ht="15.75" customHeight="1" x14ac:dyDescent="0.25"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</row>
    <row r="548" spans="2:31" ht="15.75" customHeight="1" x14ac:dyDescent="0.25"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</row>
    <row r="549" spans="2:31" ht="15.75" customHeight="1" x14ac:dyDescent="0.25"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</row>
    <row r="550" spans="2:31" ht="15.75" customHeight="1" x14ac:dyDescent="0.25"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</row>
    <row r="551" spans="2:31" ht="15.75" customHeight="1" x14ac:dyDescent="0.25"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</row>
    <row r="552" spans="2:31" ht="15.75" customHeight="1" x14ac:dyDescent="0.25"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</row>
    <row r="553" spans="2:31" ht="15.75" customHeight="1" x14ac:dyDescent="0.25"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</row>
    <row r="554" spans="2:31" ht="15.75" customHeight="1" x14ac:dyDescent="0.25"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</row>
    <row r="555" spans="2:31" ht="15.75" customHeight="1" x14ac:dyDescent="0.25"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</row>
    <row r="556" spans="2:31" ht="15.75" customHeight="1" x14ac:dyDescent="0.25"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</row>
    <row r="557" spans="2:31" ht="15.75" customHeight="1" x14ac:dyDescent="0.25"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</row>
    <row r="558" spans="2:31" ht="15.75" customHeight="1" x14ac:dyDescent="0.25"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</row>
    <row r="559" spans="2:31" ht="15.75" customHeight="1" x14ac:dyDescent="0.25"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</row>
    <row r="560" spans="2:31" ht="15.75" customHeight="1" x14ac:dyDescent="0.25"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</row>
    <row r="561" spans="2:31" ht="15.75" customHeight="1" x14ac:dyDescent="0.25"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</row>
    <row r="562" spans="2:31" ht="15.75" customHeight="1" x14ac:dyDescent="0.25"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</row>
    <row r="563" spans="2:31" ht="15.75" customHeight="1" x14ac:dyDescent="0.25"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</row>
    <row r="564" spans="2:31" ht="15.75" customHeight="1" x14ac:dyDescent="0.25"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</row>
    <row r="565" spans="2:31" ht="15.75" customHeight="1" x14ac:dyDescent="0.25"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</row>
    <row r="566" spans="2:31" ht="15.75" customHeight="1" x14ac:dyDescent="0.25"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</row>
    <row r="567" spans="2:31" ht="15.75" customHeight="1" x14ac:dyDescent="0.25"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</row>
    <row r="568" spans="2:31" ht="15.75" customHeight="1" x14ac:dyDescent="0.25"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</row>
    <row r="569" spans="2:31" ht="15.75" customHeight="1" x14ac:dyDescent="0.25"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</row>
    <row r="570" spans="2:31" ht="15.75" customHeight="1" x14ac:dyDescent="0.25"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</row>
    <row r="571" spans="2:31" ht="15.75" customHeight="1" x14ac:dyDescent="0.25"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</row>
    <row r="572" spans="2:31" ht="15.75" customHeight="1" x14ac:dyDescent="0.25"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</row>
    <row r="573" spans="2:31" ht="15.75" customHeight="1" x14ac:dyDescent="0.25"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</row>
    <row r="574" spans="2:31" ht="15.75" customHeight="1" x14ac:dyDescent="0.25"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</row>
    <row r="575" spans="2:31" ht="15.75" customHeight="1" x14ac:dyDescent="0.25"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</row>
    <row r="576" spans="2:31" ht="15.75" customHeight="1" x14ac:dyDescent="0.25"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</row>
    <row r="577" spans="2:31" ht="15.75" customHeight="1" x14ac:dyDescent="0.25"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</row>
    <row r="578" spans="2:31" ht="15.75" customHeight="1" x14ac:dyDescent="0.25"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</row>
    <row r="579" spans="2:31" ht="15.75" customHeight="1" x14ac:dyDescent="0.25"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</row>
    <row r="580" spans="2:31" ht="15.75" customHeight="1" x14ac:dyDescent="0.25"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</row>
    <row r="581" spans="2:31" ht="15.75" customHeight="1" x14ac:dyDescent="0.25"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</row>
    <row r="582" spans="2:31" ht="15.75" customHeight="1" x14ac:dyDescent="0.25"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</row>
    <row r="583" spans="2:31" ht="15.75" customHeight="1" x14ac:dyDescent="0.25"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</row>
    <row r="584" spans="2:31" ht="15.75" customHeight="1" x14ac:dyDescent="0.25"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</row>
    <row r="585" spans="2:31" ht="15.75" customHeight="1" x14ac:dyDescent="0.25"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</row>
    <row r="586" spans="2:31" ht="15.75" customHeight="1" x14ac:dyDescent="0.25"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</row>
    <row r="587" spans="2:31" ht="15.75" customHeight="1" x14ac:dyDescent="0.25"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</row>
    <row r="588" spans="2:31" ht="15.75" customHeight="1" x14ac:dyDescent="0.25"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</row>
    <row r="589" spans="2:31" ht="15.75" customHeight="1" x14ac:dyDescent="0.25"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</row>
    <row r="590" spans="2:31" ht="15.75" customHeight="1" x14ac:dyDescent="0.25"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</row>
    <row r="591" spans="2:31" ht="15.75" customHeight="1" x14ac:dyDescent="0.25"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</row>
    <row r="592" spans="2:31" ht="15.75" customHeight="1" x14ac:dyDescent="0.25"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</row>
    <row r="593" spans="2:31" ht="15.75" customHeight="1" x14ac:dyDescent="0.25"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</row>
    <row r="594" spans="2:31" ht="15.75" customHeight="1" x14ac:dyDescent="0.25"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</row>
    <row r="595" spans="2:31" ht="15.75" customHeight="1" x14ac:dyDescent="0.25"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</row>
    <row r="596" spans="2:31" ht="15.75" customHeight="1" x14ac:dyDescent="0.25"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</row>
    <row r="597" spans="2:31" ht="15.75" customHeight="1" x14ac:dyDescent="0.25"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</row>
    <row r="598" spans="2:31" ht="15.75" customHeight="1" x14ac:dyDescent="0.25"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</row>
    <row r="599" spans="2:31" ht="15.75" customHeight="1" x14ac:dyDescent="0.25"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</row>
    <row r="600" spans="2:31" ht="15.75" customHeight="1" x14ac:dyDescent="0.25"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</row>
    <row r="601" spans="2:31" ht="15.75" customHeight="1" x14ac:dyDescent="0.25"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</row>
    <row r="602" spans="2:31" ht="15.75" customHeight="1" x14ac:dyDescent="0.25"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</row>
    <row r="603" spans="2:31" ht="15.75" customHeight="1" x14ac:dyDescent="0.25"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</row>
    <row r="604" spans="2:31" ht="15.75" customHeight="1" x14ac:dyDescent="0.25"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</row>
    <row r="605" spans="2:31" ht="15.75" customHeight="1" x14ac:dyDescent="0.25"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</row>
    <row r="606" spans="2:31" ht="15.75" customHeight="1" x14ac:dyDescent="0.25"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</row>
    <row r="607" spans="2:31" ht="15.75" customHeight="1" x14ac:dyDescent="0.25"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</row>
    <row r="608" spans="2:31" ht="15.75" customHeight="1" x14ac:dyDescent="0.25"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</row>
    <row r="609" spans="2:31" ht="15.75" customHeight="1" x14ac:dyDescent="0.25"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</row>
    <row r="610" spans="2:31" ht="15.75" customHeight="1" x14ac:dyDescent="0.25"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</row>
    <row r="611" spans="2:31" ht="15.75" customHeight="1" x14ac:dyDescent="0.25"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</row>
    <row r="612" spans="2:31" ht="15.75" customHeight="1" x14ac:dyDescent="0.25"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</row>
    <row r="613" spans="2:31" ht="15.75" customHeight="1" x14ac:dyDescent="0.25"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</row>
    <row r="614" spans="2:31" ht="15.75" customHeight="1" x14ac:dyDescent="0.25"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</row>
    <row r="615" spans="2:31" ht="15.75" customHeight="1" x14ac:dyDescent="0.25"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</row>
    <row r="616" spans="2:31" ht="15.75" customHeight="1" x14ac:dyDescent="0.25"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</row>
    <row r="617" spans="2:31" ht="15.75" customHeight="1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</row>
    <row r="618" spans="2:31" ht="15.75" customHeigh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</row>
    <row r="619" spans="2:31" ht="15.75" customHeigh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</row>
    <row r="620" spans="2:31" ht="15.75" customHeigh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</row>
    <row r="621" spans="2:31" ht="15.75" customHeigh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</row>
    <row r="622" spans="2:31" ht="15.75" customHeigh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</row>
    <row r="623" spans="2:31" ht="15.75" customHeigh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</row>
    <row r="624" spans="2:31" ht="15.75" customHeigh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</row>
    <row r="625" spans="2:31" ht="15.75" customHeigh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</row>
    <row r="626" spans="2:31" ht="15.75" customHeigh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</row>
    <row r="627" spans="2:31" ht="15.75" customHeigh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</row>
    <row r="628" spans="2:31" ht="15.75" customHeigh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</row>
    <row r="629" spans="2:31" ht="15.75" customHeigh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</row>
    <row r="630" spans="2:31" ht="15.75" customHeigh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</row>
    <row r="631" spans="2:31" ht="15.75" customHeigh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</row>
    <row r="632" spans="2:31" ht="15.75" customHeigh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</row>
    <row r="633" spans="2:31" ht="15.75" customHeigh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</row>
    <row r="634" spans="2:31" ht="15.75" customHeigh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</row>
    <row r="635" spans="2:31" ht="15.75" customHeigh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</row>
    <row r="636" spans="2:31" ht="15.75" customHeigh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</row>
    <row r="637" spans="2:31" ht="15.75" customHeigh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</row>
    <row r="638" spans="2:31" ht="15.75" customHeigh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</row>
    <row r="639" spans="2:31" ht="15.75" customHeigh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</row>
    <row r="640" spans="2:31" ht="15.75" customHeigh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</row>
    <row r="641" spans="2:31" ht="15.75" customHeigh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</row>
    <row r="642" spans="2:31" ht="15.75" customHeigh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</row>
    <row r="643" spans="2:31" ht="15.75" customHeigh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</row>
    <row r="644" spans="2:31" ht="15.75" customHeigh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</row>
    <row r="645" spans="2:31" ht="15.75" customHeigh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</row>
    <row r="646" spans="2:31" ht="15.75" customHeigh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</row>
    <row r="647" spans="2:31" ht="15.75" customHeigh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</row>
    <row r="648" spans="2:31" ht="15.75" customHeigh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</row>
    <row r="649" spans="2:31" ht="15.75" customHeigh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</row>
    <row r="650" spans="2:31" ht="15.75" customHeigh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</row>
    <row r="651" spans="2:31" ht="15.75" customHeigh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</row>
    <row r="652" spans="2:31" ht="15.75" customHeigh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</row>
    <row r="653" spans="2:31" ht="15.75" customHeigh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</row>
    <row r="654" spans="2:31" ht="15.75" customHeigh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</row>
    <row r="655" spans="2:31" ht="15.75" customHeigh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</row>
    <row r="656" spans="2:31" ht="15.75" customHeigh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</row>
    <row r="657" spans="2:31" ht="15.75" customHeigh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</row>
    <row r="658" spans="2:31" ht="15.75" customHeigh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</row>
    <row r="659" spans="2:31" ht="15.75" customHeigh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</row>
    <row r="660" spans="2:31" ht="15.75" customHeigh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</row>
    <row r="661" spans="2:31" ht="15.75" customHeigh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</row>
    <row r="662" spans="2:31" ht="15.75" customHeigh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</row>
    <row r="663" spans="2:31" ht="15.75" customHeigh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</row>
    <row r="664" spans="2:31" ht="15.75" customHeigh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</row>
    <row r="665" spans="2:31" ht="15.75" customHeigh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</row>
    <row r="666" spans="2:31" ht="15.75" customHeigh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</row>
    <row r="667" spans="2:31" ht="15.75" customHeigh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</row>
    <row r="668" spans="2:31" ht="15.75" customHeigh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</row>
    <row r="669" spans="2:31" ht="15.75" customHeigh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</row>
    <row r="670" spans="2:31" ht="15.75" customHeigh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</row>
    <row r="671" spans="2:31" ht="15.75" customHeigh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</row>
    <row r="672" spans="2:31" ht="15.75" customHeigh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</row>
    <row r="673" spans="2:31" ht="15.75" customHeigh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</row>
    <row r="674" spans="2:31" ht="15.75" customHeigh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</row>
    <row r="675" spans="2:31" ht="15.75" customHeigh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</row>
    <row r="676" spans="2:31" ht="15.75" customHeigh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</row>
    <row r="677" spans="2:31" ht="15.75" customHeigh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</row>
    <row r="678" spans="2:31" ht="15.75" customHeigh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</row>
    <row r="679" spans="2:31" ht="15.75" customHeigh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</row>
    <row r="680" spans="2:31" ht="15.75" customHeigh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</row>
    <row r="681" spans="2:31" ht="15.75" customHeigh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</row>
    <row r="682" spans="2:31" ht="15.75" customHeigh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</row>
    <row r="683" spans="2:31" ht="15.75" customHeigh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</row>
    <row r="684" spans="2:31" ht="15.75" customHeigh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</row>
    <row r="685" spans="2:31" ht="15.75" customHeigh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</row>
    <row r="686" spans="2:31" ht="15.75" customHeigh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</row>
    <row r="687" spans="2:31" ht="15.75" customHeigh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</row>
    <row r="688" spans="2:31" ht="15.75" customHeigh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</row>
    <row r="689" spans="2:31" ht="15.75" customHeigh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</row>
    <row r="690" spans="2:31" ht="15.75" customHeigh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</row>
    <row r="691" spans="2:31" ht="15.75" customHeigh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</row>
    <row r="692" spans="2:31" ht="15.75" customHeigh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</row>
    <row r="693" spans="2:31" ht="15.75" customHeigh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</row>
    <row r="694" spans="2:31" ht="15.75" customHeigh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</row>
    <row r="695" spans="2:31" ht="15.75" customHeigh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</row>
    <row r="696" spans="2:31" ht="15.75" customHeigh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</row>
    <row r="697" spans="2:31" ht="15.75" customHeigh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</row>
    <row r="698" spans="2:31" ht="15.75" customHeigh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</row>
    <row r="699" spans="2:31" ht="15.75" customHeigh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</row>
    <row r="700" spans="2:31" ht="15.75" customHeigh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</row>
    <row r="701" spans="2:31" ht="15.75" customHeigh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</row>
    <row r="702" spans="2:31" ht="15.75" customHeigh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</row>
    <row r="703" spans="2:31" ht="15.75" customHeigh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</row>
    <row r="704" spans="2:31" ht="15.75" customHeigh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</row>
    <row r="705" spans="2:31" ht="15.75" customHeigh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</row>
    <row r="706" spans="2:31" ht="15.75" customHeigh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</row>
    <row r="707" spans="2:31" ht="15.75" customHeigh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</row>
    <row r="708" spans="2:31" ht="15.75" customHeigh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</row>
    <row r="709" spans="2:31" ht="15.75" customHeigh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</row>
    <row r="710" spans="2:31" ht="15.75" customHeigh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</row>
    <row r="711" spans="2:31" ht="15.75" customHeigh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</row>
    <row r="712" spans="2:31" ht="15.75" customHeigh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</row>
    <row r="713" spans="2:31" ht="15.75" customHeigh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</row>
    <row r="714" spans="2:31" ht="15.75" customHeigh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</row>
    <row r="715" spans="2:31" ht="15.75" customHeigh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</row>
    <row r="716" spans="2:31" ht="15.75" customHeigh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</row>
    <row r="717" spans="2:31" ht="15.75" customHeigh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</row>
    <row r="718" spans="2:31" ht="15.75" customHeigh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</row>
    <row r="719" spans="2:31" ht="15.75" customHeigh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</row>
    <row r="720" spans="2:31" ht="15.75" customHeigh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</row>
    <row r="721" spans="2:31" ht="15.75" customHeigh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</row>
    <row r="722" spans="2:31" ht="15.75" customHeigh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</row>
    <row r="723" spans="2:31" ht="15.75" customHeigh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</row>
    <row r="724" spans="2:31" ht="15.75" customHeigh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</row>
    <row r="725" spans="2:31" ht="15.75" customHeigh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</row>
    <row r="726" spans="2:31" ht="15.75" customHeigh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</row>
    <row r="727" spans="2:31" ht="15.75" customHeigh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</row>
    <row r="728" spans="2:31" ht="15.75" customHeigh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</row>
    <row r="729" spans="2:31" ht="15.75" customHeigh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</row>
    <row r="730" spans="2:31" ht="15.75" customHeigh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</row>
    <row r="731" spans="2:31" ht="15.75" customHeigh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</row>
    <row r="732" spans="2:31" ht="15.75" customHeigh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</row>
    <row r="733" spans="2:31" ht="15.75" customHeigh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</row>
    <row r="734" spans="2:31" ht="15.75" customHeigh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</row>
    <row r="735" spans="2:31" ht="15.75" customHeigh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</row>
    <row r="736" spans="2:31" ht="15.75" customHeigh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</row>
    <row r="737" spans="2:31" ht="15.75" customHeigh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</row>
    <row r="738" spans="2:31" ht="15.75" customHeigh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</row>
    <row r="739" spans="2:31" ht="15.75" customHeigh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</row>
    <row r="740" spans="2:31" ht="15.75" customHeigh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</row>
    <row r="741" spans="2:31" ht="15.75" customHeigh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</row>
    <row r="742" spans="2:31" ht="15.75" customHeigh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</row>
    <row r="743" spans="2:31" ht="15.75" customHeigh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</row>
    <row r="744" spans="2:31" ht="15.75" customHeigh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</row>
    <row r="745" spans="2:31" ht="15.75" customHeigh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</row>
    <row r="746" spans="2:31" ht="15.75" customHeigh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</row>
    <row r="747" spans="2:31" ht="15.75" customHeigh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</row>
    <row r="748" spans="2:31" ht="15.75" customHeight="1" x14ac:dyDescent="0.25"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</row>
    <row r="749" spans="2:31" ht="15.75" customHeight="1" x14ac:dyDescent="0.25"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</row>
    <row r="750" spans="2:31" ht="15.75" customHeight="1" x14ac:dyDescent="0.25"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</row>
    <row r="751" spans="2:31" ht="15.75" customHeight="1" x14ac:dyDescent="0.25"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</row>
    <row r="752" spans="2:31" ht="15.75" customHeight="1" x14ac:dyDescent="0.25"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</row>
    <row r="753" spans="2:31" ht="15.75" customHeight="1" x14ac:dyDescent="0.25"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</row>
    <row r="754" spans="2:31" ht="15.75" customHeight="1" x14ac:dyDescent="0.25"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</row>
    <row r="755" spans="2:31" ht="15.75" customHeight="1" x14ac:dyDescent="0.25"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</row>
    <row r="756" spans="2:31" ht="15.75" customHeight="1" x14ac:dyDescent="0.25"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</row>
    <row r="757" spans="2:31" ht="15.75" customHeight="1" x14ac:dyDescent="0.25"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</row>
    <row r="758" spans="2:31" ht="15.75" customHeight="1" x14ac:dyDescent="0.25"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</row>
    <row r="759" spans="2:31" ht="15.75" customHeight="1" x14ac:dyDescent="0.25"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</row>
    <row r="760" spans="2:31" ht="15.75" customHeight="1" x14ac:dyDescent="0.25"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</row>
    <row r="761" spans="2:31" ht="15.75" customHeight="1" x14ac:dyDescent="0.25"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</row>
    <row r="762" spans="2:31" ht="15.75" customHeight="1" x14ac:dyDescent="0.25"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</row>
    <row r="763" spans="2:31" ht="15.75" customHeight="1" x14ac:dyDescent="0.25"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</row>
    <row r="764" spans="2:31" ht="15.75" customHeight="1" x14ac:dyDescent="0.25"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</row>
    <row r="765" spans="2:31" ht="15.75" customHeight="1" x14ac:dyDescent="0.25"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</row>
    <row r="766" spans="2:31" ht="15.75" customHeight="1" x14ac:dyDescent="0.25"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</row>
    <row r="767" spans="2:31" ht="15.75" customHeight="1" x14ac:dyDescent="0.25"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</row>
    <row r="768" spans="2:31" ht="15.75" customHeight="1" x14ac:dyDescent="0.25"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</row>
    <row r="769" spans="2:31" ht="15.75" customHeight="1" x14ac:dyDescent="0.25"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</row>
    <row r="770" spans="2:31" ht="15.75" customHeight="1" x14ac:dyDescent="0.25"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</row>
    <row r="771" spans="2:31" ht="15.75" customHeight="1" x14ac:dyDescent="0.25"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</row>
    <row r="772" spans="2:31" ht="15.75" customHeight="1" x14ac:dyDescent="0.25"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</row>
    <row r="773" spans="2:31" ht="15.75" customHeight="1" x14ac:dyDescent="0.25"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</row>
    <row r="774" spans="2:31" ht="15.75" customHeight="1" x14ac:dyDescent="0.25"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</row>
    <row r="775" spans="2:31" ht="15.75" customHeight="1" x14ac:dyDescent="0.25"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</row>
    <row r="776" spans="2:31" ht="15.75" customHeight="1" x14ac:dyDescent="0.25"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</row>
    <row r="777" spans="2:31" ht="15.75" customHeight="1" x14ac:dyDescent="0.25"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</row>
    <row r="778" spans="2:31" ht="15.75" customHeight="1" x14ac:dyDescent="0.25"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</row>
    <row r="779" spans="2:31" ht="15.75" customHeight="1" x14ac:dyDescent="0.25"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</row>
    <row r="780" spans="2:31" ht="15.75" customHeight="1" x14ac:dyDescent="0.25"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</row>
    <row r="781" spans="2:31" ht="15.75" customHeight="1" x14ac:dyDescent="0.25"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</row>
    <row r="782" spans="2:31" ht="15.75" customHeight="1" x14ac:dyDescent="0.25"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</row>
    <row r="783" spans="2:31" ht="15.75" customHeight="1" x14ac:dyDescent="0.25"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</row>
    <row r="784" spans="2:31" ht="15.75" customHeight="1" x14ac:dyDescent="0.25"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</row>
    <row r="785" spans="2:31" ht="15.75" customHeight="1" x14ac:dyDescent="0.25"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</row>
    <row r="786" spans="2:31" ht="15.75" customHeight="1" x14ac:dyDescent="0.25"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</row>
    <row r="787" spans="2:31" ht="15.75" customHeight="1" x14ac:dyDescent="0.25"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</row>
    <row r="788" spans="2:31" ht="15.75" customHeight="1" x14ac:dyDescent="0.25"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</row>
    <row r="789" spans="2:31" ht="15.75" customHeight="1" x14ac:dyDescent="0.25"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</row>
    <row r="790" spans="2:31" ht="15.75" customHeight="1" x14ac:dyDescent="0.25"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</row>
    <row r="791" spans="2:31" ht="15.75" customHeight="1" x14ac:dyDescent="0.25"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</row>
    <row r="792" spans="2:31" ht="15.75" customHeight="1" x14ac:dyDescent="0.25"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</row>
    <row r="793" spans="2:31" ht="15.75" customHeight="1" x14ac:dyDescent="0.25"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</row>
    <row r="794" spans="2:31" ht="15.75" customHeight="1" x14ac:dyDescent="0.25"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</row>
    <row r="795" spans="2:31" ht="15.75" customHeight="1" x14ac:dyDescent="0.25"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</row>
    <row r="796" spans="2:31" ht="15.75" customHeight="1" x14ac:dyDescent="0.25"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</row>
    <row r="797" spans="2:31" ht="15.75" customHeight="1" x14ac:dyDescent="0.25"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</row>
    <row r="798" spans="2:31" ht="15.75" customHeight="1" x14ac:dyDescent="0.25"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</row>
    <row r="799" spans="2:31" ht="15.75" customHeight="1" x14ac:dyDescent="0.25"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</row>
    <row r="800" spans="2:31" ht="15.75" customHeight="1" x14ac:dyDescent="0.25"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</row>
    <row r="801" spans="2:31" ht="15.75" customHeight="1" x14ac:dyDescent="0.25"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</row>
    <row r="802" spans="2:31" ht="15.75" customHeight="1" x14ac:dyDescent="0.25"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</row>
    <row r="803" spans="2:31" ht="15.75" customHeight="1" x14ac:dyDescent="0.25"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</row>
    <row r="804" spans="2:31" ht="15.75" customHeight="1" x14ac:dyDescent="0.25"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</row>
    <row r="805" spans="2:31" ht="15.75" customHeight="1" x14ac:dyDescent="0.25"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</row>
    <row r="806" spans="2:31" ht="15.75" customHeight="1" x14ac:dyDescent="0.25"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</row>
    <row r="807" spans="2:31" ht="15.75" customHeight="1" x14ac:dyDescent="0.25"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</row>
    <row r="808" spans="2:31" ht="15.75" customHeight="1" x14ac:dyDescent="0.25"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</row>
    <row r="809" spans="2:31" ht="15.75" customHeight="1" x14ac:dyDescent="0.25"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</row>
    <row r="810" spans="2:31" ht="15.75" customHeight="1" x14ac:dyDescent="0.25"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</row>
    <row r="811" spans="2:31" ht="15.75" customHeight="1" x14ac:dyDescent="0.25"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</row>
    <row r="812" spans="2:31" ht="15.75" customHeight="1" x14ac:dyDescent="0.25"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</row>
    <row r="813" spans="2:31" ht="15.75" customHeight="1" x14ac:dyDescent="0.25"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</row>
    <row r="814" spans="2:31" ht="15.75" customHeight="1" x14ac:dyDescent="0.25"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</row>
    <row r="815" spans="2:31" ht="15.75" customHeight="1" x14ac:dyDescent="0.25"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</row>
    <row r="816" spans="2:31" ht="15.75" customHeight="1" x14ac:dyDescent="0.25"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</row>
    <row r="817" spans="2:31" ht="15.75" customHeight="1" x14ac:dyDescent="0.25"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</row>
    <row r="818" spans="2:31" ht="15.75" customHeight="1" x14ac:dyDescent="0.25"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</row>
    <row r="819" spans="2:31" ht="15.75" customHeight="1" x14ac:dyDescent="0.25"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</row>
    <row r="820" spans="2:31" ht="15.75" customHeight="1" x14ac:dyDescent="0.25"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</row>
    <row r="821" spans="2:31" ht="15.75" customHeight="1" x14ac:dyDescent="0.25"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</row>
    <row r="822" spans="2:31" ht="15.75" customHeight="1" x14ac:dyDescent="0.25"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</row>
    <row r="823" spans="2:31" ht="15.75" customHeight="1" x14ac:dyDescent="0.25"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</row>
    <row r="824" spans="2:31" ht="15.75" customHeight="1" x14ac:dyDescent="0.25"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</row>
    <row r="825" spans="2:31" ht="15.75" customHeight="1" x14ac:dyDescent="0.25"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</row>
    <row r="826" spans="2:31" ht="15.75" customHeight="1" x14ac:dyDescent="0.25"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</row>
    <row r="827" spans="2:31" ht="15.75" customHeight="1" x14ac:dyDescent="0.25"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</row>
    <row r="828" spans="2:31" ht="15.75" customHeight="1" x14ac:dyDescent="0.25"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</row>
    <row r="829" spans="2:31" ht="15.75" customHeight="1" x14ac:dyDescent="0.25"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</row>
    <row r="830" spans="2:31" ht="15.75" customHeight="1" x14ac:dyDescent="0.25"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</row>
    <row r="831" spans="2:31" ht="15.75" customHeight="1" x14ac:dyDescent="0.25"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</row>
    <row r="832" spans="2:31" ht="15.75" customHeight="1" x14ac:dyDescent="0.25"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</row>
    <row r="833" spans="2:31" ht="15.75" customHeight="1" x14ac:dyDescent="0.25"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</row>
    <row r="834" spans="2:31" ht="15.75" customHeight="1" x14ac:dyDescent="0.25"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</row>
    <row r="835" spans="2:31" ht="15.75" customHeight="1" x14ac:dyDescent="0.25"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</row>
    <row r="836" spans="2:31" ht="15.75" customHeight="1" x14ac:dyDescent="0.25"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</row>
    <row r="837" spans="2:31" ht="15.75" customHeight="1" x14ac:dyDescent="0.25"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</row>
    <row r="838" spans="2:31" ht="15.75" customHeight="1" x14ac:dyDescent="0.25"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</row>
    <row r="839" spans="2:31" ht="15.75" customHeight="1" x14ac:dyDescent="0.25"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</row>
    <row r="840" spans="2:31" ht="15.75" customHeight="1" x14ac:dyDescent="0.25"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</row>
    <row r="841" spans="2:31" ht="15.75" customHeight="1" x14ac:dyDescent="0.25"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</row>
    <row r="842" spans="2:31" ht="15.75" customHeight="1" x14ac:dyDescent="0.25"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</row>
    <row r="843" spans="2:31" ht="15.75" customHeight="1" x14ac:dyDescent="0.25"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</row>
    <row r="844" spans="2:31" ht="15.75" customHeight="1" x14ac:dyDescent="0.25"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</row>
    <row r="845" spans="2:31" ht="15.75" customHeight="1" x14ac:dyDescent="0.25"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</row>
    <row r="846" spans="2:31" ht="15.75" customHeight="1" x14ac:dyDescent="0.25"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</row>
    <row r="847" spans="2:31" ht="15.75" customHeight="1" x14ac:dyDescent="0.25"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</row>
    <row r="848" spans="2:31" ht="15.75" customHeight="1" x14ac:dyDescent="0.25"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</row>
    <row r="849" spans="2:31" ht="15.75" customHeight="1" x14ac:dyDescent="0.25"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</row>
    <row r="850" spans="2:31" ht="15.75" customHeight="1" x14ac:dyDescent="0.25"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</row>
    <row r="851" spans="2:31" ht="15.75" customHeight="1" x14ac:dyDescent="0.25"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</row>
    <row r="852" spans="2:31" ht="15.75" customHeight="1" x14ac:dyDescent="0.25"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</row>
    <row r="853" spans="2:31" ht="15.75" customHeight="1" x14ac:dyDescent="0.25"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</row>
    <row r="854" spans="2:31" ht="15.75" customHeight="1" x14ac:dyDescent="0.25"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</row>
    <row r="855" spans="2:31" ht="15.75" customHeight="1" x14ac:dyDescent="0.25"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</row>
    <row r="856" spans="2:31" ht="15.75" customHeight="1" x14ac:dyDescent="0.25"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</row>
    <row r="857" spans="2:31" ht="15.75" customHeight="1" x14ac:dyDescent="0.25"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</row>
    <row r="858" spans="2:31" ht="15.75" customHeight="1" x14ac:dyDescent="0.25"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</row>
    <row r="859" spans="2:31" ht="15.75" customHeight="1" x14ac:dyDescent="0.25"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</row>
    <row r="860" spans="2:31" ht="15.75" customHeight="1" x14ac:dyDescent="0.25"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</row>
    <row r="861" spans="2:31" ht="15.75" customHeight="1" x14ac:dyDescent="0.25"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</row>
    <row r="862" spans="2:31" ht="15.75" customHeight="1" x14ac:dyDescent="0.25"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</row>
    <row r="863" spans="2:31" ht="15.75" customHeight="1" x14ac:dyDescent="0.25"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</row>
    <row r="864" spans="2:31" ht="15.75" customHeight="1" x14ac:dyDescent="0.25"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</row>
    <row r="865" spans="2:31" ht="15.75" customHeight="1" x14ac:dyDescent="0.25"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</row>
    <row r="866" spans="2:31" ht="15.75" customHeight="1" x14ac:dyDescent="0.25"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</row>
    <row r="867" spans="2:31" ht="15.75" customHeight="1" x14ac:dyDescent="0.25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</row>
    <row r="868" spans="2:31" ht="15.75" customHeight="1" x14ac:dyDescent="0.25"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</row>
    <row r="869" spans="2:31" ht="15.75" customHeight="1" x14ac:dyDescent="0.25"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</row>
    <row r="870" spans="2:31" ht="15.75" customHeight="1" x14ac:dyDescent="0.25"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</row>
    <row r="871" spans="2:31" ht="15.75" customHeight="1" x14ac:dyDescent="0.25"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</row>
    <row r="872" spans="2:31" ht="15.75" customHeight="1" x14ac:dyDescent="0.25"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</row>
    <row r="873" spans="2:31" ht="15.75" customHeight="1" x14ac:dyDescent="0.25"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</row>
    <row r="874" spans="2:31" ht="15.75" customHeight="1" x14ac:dyDescent="0.25"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</row>
    <row r="875" spans="2:31" ht="15.75" customHeight="1" x14ac:dyDescent="0.25"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</row>
    <row r="876" spans="2:31" ht="15.75" customHeight="1" x14ac:dyDescent="0.25"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</row>
    <row r="877" spans="2:31" ht="15.75" customHeight="1" x14ac:dyDescent="0.25"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</row>
    <row r="878" spans="2:31" ht="15.75" customHeight="1" x14ac:dyDescent="0.25"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</row>
    <row r="879" spans="2:31" ht="15.75" customHeight="1" x14ac:dyDescent="0.25"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</row>
    <row r="880" spans="2:31" ht="15.75" customHeight="1" x14ac:dyDescent="0.25"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</row>
    <row r="881" spans="2:31" ht="15.75" customHeight="1" x14ac:dyDescent="0.25"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</row>
    <row r="882" spans="2:31" ht="15.75" customHeight="1" x14ac:dyDescent="0.25"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</row>
    <row r="883" spans="2:31" ht="15.75" customHeight="1" x14ac:dyDescent="0.25"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</row>
    <row r="884" spans="2:31" ht="15.75" customHeight="1" x14ac:dyDescent="0.25"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</row>
    <row r="885" spans="2:31" ht="15.75" customHeight="1" x14ac:dyDescent="0.25"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</row>
    <row r="886" spans="2:31" ht="15.75" customHeight="1" x14ac:dyDescent="0.25"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</row>
    <row r="887" spans="2:31" ht="15.75" customHeight="1" x14ac:dyDescent="0.25"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</row>
    <row r="888" spans="2:31" ht="15.75" customHeight="1" x14ac:dyDescent="0.25"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</row>
    <row r="889" spans="2:31" ht="15.75" customHeight="1" x14ac:dyDescent="0.25"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</row>
    <row r="890" spans="2:31" ht="15.75" customHeight="1" x14ac:dyDescent="0.25"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</row>
    <row r="891" spans="2:31" ht="15.75" customHeight="1" x14ac:dyDescent="0.25"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</row>
    <row r="892" spans="2:31" ht="15.75" customHeight="1" x14ac:dyDescent="0.25"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</row>
    <row r="893" spans="2:31" ht="15.75" customHeight="1" x14ac:dyDescent="0.25"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</row>
    <row r="894" spans="2:31" ht="15.75" customHeight="1" x14ac:dyDescent="0.25"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</row>
    <row r="895" spans="2:31" ht="15.75" customHeight="1" x14ac:dyDescent="0.25"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</row>
    <row r="896" spans="2:31" ht="15.75" customHeight="1" x14ac:dyDescent="0.25"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</row>
    <row r="897" spans="2:31" ht="15.75" customHeight="1" x14ac:dyDescent="0.25"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</row>
    <row r="898" spans="2:31" ht="15.75" customHeight="1" x14ac:dyDescent="0.25"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</row>
    <row r="899" spans="2:31" ht="15.75" customHeight="1" x14ac:dyDescent="0.25"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</row>
    <row r="900" spans="2:31" ht="15.75" customHeight="1" x14ac:dyDescent="0.25"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</row>
    <row r="901" spans="2:31" ht="15.75" customHeight="1" x14ac:dyDescent="0.25"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</row>
    <row r="902" spans="2:31" ht="15.75" customHeight="1" x14ac:dyDescent="0.25"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</row>
    <row r="903" spans="2:31" ht="15.75" customHeight="1" x14ac:dyDescent="0.25"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</row>
    <row r="904" spans="2:31" ht="15.75" customHeight="1" x14ac:dyDescent="0.25"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</row>
    <row r="905" spans="2:31" ht="15.75" customHeight="1" x14ac:dyDescent="0.25"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</row>
    <row r="906" spans="2:31" ht="15.75" customHeight="1" x14ac:dyDescent="0.25"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</row>
    <row r="907" spans="2:31" ht="15.75" customHeight="1" x14ac:dyDescent="0.25"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</row>
    <row r="908" spans="2:31" ht="15.75" customHeight="1" x14ac:dyDescent="0.25"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</row>
    <row r="909" spans="2:31" ht="15.75" customHeight="1" x14ac:dyDescent="0.25"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</row>
    <row r="910" spans="2:31" ht="15.75" customHeight="1" x14ac:dyDescent="0.25"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</row>
    <row r="911" spans="2:31" ht="15.75" customHeight="1" x14ac:dyDescent="0.25"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</row>
    <row r="912" spans="2:31" ht="15.75" customHeight="1" x14ac:dyDescent="0.25"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</row>
    <row r="913" spans="2:31" ht="15.75" customHeight="1" x14ac:dyDescent="0.25"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</row>
    <row r="914" spans="2:31" ht="15.75" customHeight="1" x14ac:dyDescent="0.25"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</row>
    <row r="915" spans="2:31" ht="15.75" customHeight="1" x14ac:dyDescent="0.25"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</row>
    <row r="916" spans="2:31" ht="15.75" customHeight="1" x14ac:dyDescent="0.25"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</row>
    <row r="917" spans="2:31" ht="15.75" customHeight="1" x14ac:dyDescent="0.25"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</row>
    <row r="918" spans="2:31" ht="15.75" customHeight="1" x14ac:dyDescent="0.25"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</row>
    <row r="919" spans="2:31" ht="15.75" customHeight="1" x14ac:dyDescent="0.25"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</row>
    <row r="920" spans="2:31" ht="15.75" customHeight="1" x14ac:dyDescent="0.25"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</row>
    <row r="921" spans="2:31" ht="15.75" customHeight="1" x14ac:dyDescent="0.25"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</row>
    <row r="922" spans="2:31" ht="15.75" customHeight="1" x14ac:dyDescent="0.25"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</row>
    <row r="923" spans="2:31" ht="15.75" customHeight="1" x14ac:dyDescent="0.25"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</row>
    <row r="924" spans="2:31" ht="15.75" customHeight="1" x14ac:dyDescent="0.25"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</row>
    <row r="925" spans="2:31" ht="15.75" customHeight="1" x14ac:dyDescent="0.25"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</row>
    <row r="926" spans="2:31" ht="15.75" customHeight="1" x14ac:dyDescent="0.25"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</row>
    <row r="927" spans="2:31" ht="15.75" customHeight="1" x14ac:dyDescent="0.25"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</row>
    <row r="928" spans="2:31" ht="15.75" customHeight="1" x14ac:dyDescent="0.25"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</row>
    <row r="929" spans="2:31" ht="15.75" customHeight="1" x14ac:dyDescent="0.25"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</row>
    <row r="930" spans="2:31" ht="15.75" customHeight="1" x14ac:dyDescent="0.25"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</row>
    <row r="931" spans="2:31" ht="15.75" customHeight="1" x14ac:dyDescent="0.25"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</row>
    <row r="932" spans="2:31" ht="15.75" customHeight="1" x14ac:dyDescent="0.25"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</row>
    <row r="933" spans="2:31" ht="15.75" customHeight="1" x14ac:dyDescent="0.25"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</row>
    <row r="934" spans="2:31" ht="15.75" customHeight="1" x14ac:dyDescent="0.25"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</row>
    <row r="935" spans="2:31" ht="15.75" customHeight="1" x14ac:dyDescent="0.25"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</row>
    <row r="936" spans="2:31" ht="15.75" customHeight="1" x14ac:dyDescent="0.25"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</row>
    <row r="937" spans="2:31" ht="15.75" customHeight="1" x14ac:dyDescent="0.25"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</row>
    <row r="938" spans="2:31" ht="15.75" customHeight="1" x14ac:dyDescent="0.25"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</row>
    <row r="939" spans="2:31" ht="15.75" customHeight="1" x14ac:dyDescent="0.25"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</row>
    <row r="940" spans="2:31" ht="15.75" customHeight="1" x14ac:dyDescent="0.25"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</row>
    <row r="941" spans="2:31" ht="15.75" customHeight="1" x14ac:dyDescent="0.25"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</row>
    <row r="942" spans="2:31" ht="15.75" customHeight="1" x14ac:dyDescent="0.25"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</row>
    <row r="943" spans="2:31" ht="15.75" customHeight="1" x14ac:dyDescent="0.25"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</row>
    <row r="944" spans="2:31" ht="15.75" customHeight="1" x14ac:dyDescent="0.25"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</row>
    <row r="945" spans="2:31" ht="15.75" customHeight="1" x14ac:dyDescent="0.25"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</row>
    <row r="946" spans="2:31" ht="15.75" customHeight="1" x14ac:dyDescent="0.25"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</row>
    <row r="947" spans="2:31" ht="15.75" customHeight="1" x14ac:dyDescent="0.25"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</row>
    <row r="948" spans="2:31" ht="15.75" customHeight="1" x14ac:dyDescent="0.25"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</row>
    <row r="949" spans="2:31" ht="15.75" customHeight="1" x14ac:dyDescent="0.25"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</row>
    <row r="950" spans="2:31" ht="15.75" customHeight="1" x14ac:dyDescent="0.25"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</row>
    <row r="951" spans="2:31" ht="15.75" customHeight="1" x14ac:dyDescent="0.25"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</row>
    <row r="952" spans="2:31" ht="15.75" customHeight="1" x14ac:dyDescent="0.25"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</row>
    <row r="953" spans="2:31" ht="15.75" customHeight="1" x14ac:dyDescent="0.25"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</row>
    <row r="954" spans="2:31" ht="15.75" customHeight="1" x14ac:dyDescent="0.25"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</row>
    <row r="955" spans="2:31" ht="15.75" customHeight="1" x14ac:dyDescent="0.25"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</row>
    <row r="956" spans="2:31" ht="15.75" customHeight="1" x14ac:dyDescent="0.25"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</row>
    <row r="957" spans="2:31" ht="15.75" customHeight="1" x14ac:dyDescent="0.25"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</row>
    <row r="958" spans="2:31" ht="15.75" customHeight="1" x14ac:dyDescent="0.25"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</row>
    <row r="959" spans="2:31" ht="15.75" customHeight="1" x14ac:dyDescent="0.25"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</row>
    <row r="960" spans="2:31" ht="15.75" customHeight="1" x14ac:dyDescent="0.25"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</row>
    <row r="961" spans="2:31" ht="15.75" customHeight="1" x14ac:dyDescent="0.25"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</row>
    <row r="962" spans="2:31" ht="15.75" customHeight="1" x14ac:dyDescent="0.25"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</row>
    <row r="963" spans="2:31" ht="15.75" customHeight="1" x14ac:dyDescent="0.25"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</row>
    <row r="964" spans="2:31" ht="15.75" customHeight="1" x14ac:dyDescent="0.25"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</row>
    <row r="965" spans="2:31" ht="15.75" customHeight="1" x14ac:dyDescent="0.25"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</row>
    <row r="966" spans="2:31" ht="15.75" customHeight="1" x14ac:dyDescent="0.25"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</row>
    <row r="967" spans="2:31" ht="15.75" customHeight="1" x14ac:dyDescent="0.25"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</row>
    <row r="968" spans="2:31" ht="15.75" customHeight="1" x14ac:dyDescent="0.25"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</row>
    <row r="969" spans="2:31" ht="15.75" customHeight="1" x14ac:dyDescent="0.25"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</row>
    <row r="970" spans="2:31" ht="15.75" customHeight="1" x14ac:dyDescent="0.25"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</row>
    <row r="971" spans="2:31" ht="15.75" customHeight="1" x14ac:dyDescent="0.25"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</row>
    <row r="972" spans="2:31" ht="15.75" customHeight="1" x14ac:dyDescent="0.25"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</row>
    <row r="973" spans="2:31" ht="15.75" customHeight="1" x14ac:dyDescent="0.25"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</row>
    <row r="974" spans="2:31" ht="15.75" customHeight="1" x14ac:dyDescent="0.25"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</row>
    <row r="975" spans="2:31" ht="15.75" customHeight="1" x14ac:dyDescent="0.25"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</row>
    <row r="976" spans="2:31" ht="15.75" customHeight="1" x14ac:dyDescent="0.25"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</row>
    <row r="977" spans="2:31" ht="15.75" customHeight="1" x14ac:dyDescent="0.25"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</row>
    <row r="978" spans="2:31" ht="15.75" customHeight="1" x14ac:dyDescent="0.25"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</row>
    <row r="979" spans="2:31" ht="15.75" customHeight="1" x14ac:dyDescent="0.25"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</row>
    <row r="980" spans="2:31" ht="15.75" customHeight="1" x14ac:dyDescent="0.25"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</row>
    <row r="981" spans="2:31" ht="15.75" customHeight="1" x14ac:dyDescent="0.25"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</row>
    <row r="982" spans="2:31" ht="15.75" customHeight="1" x14ac:dyDescent="0.25"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</row>
    <row r="983" spans="2:31" ht="15.75" customHeight="1" x14ac:dyDescent="0.25"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</row>
    <row r="984" spans="2:31" ht="15.75" customHeight="1" x14ac:dyDescent="0.25"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</row>
    <row r="985" spans="2:31" ht="15.75" customHeight="1" x14ac:dyDescent="0.25"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</row>
    <row r="986" spans="2:31" ht="15.75" customHeight="1" x14ac:dyDescent="0.25"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</row>
    <row r="987" spans="2:31" ht="15.75" customHeight="1" x14ac:dyDescent="0.25"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</row>
    <row r="988" spans="2:31" ht="15.75" customHeight="1" x14ac:dyDescent="0.25"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</row>
    <row r="989" spans="2:31" ht="15.75" customHeight="1" x14ac:dyDescent="0.25"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</row>
    <row r="990" spans="2:31" ht="15.75" customHeight="1" x14ac:dyDescent="0.25"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</row>
    <row r="991" spans="2:31" ht="15.75" customHeight="1" x14ac:dyDescent="0.25"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</row>
    <row r="992" spans="2:31" ht="15.75" customHeight="1" x14ac:dyDescent="0.25"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</row>
    <row r="993" spans="2:31" ht="15.75" customHeight="1" x14ac:dyDescent="0.25"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</row>
    <row r="994" spans="2:31" ht="15.75" customHeight="1" x14ac:dyDescent="0.25"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</row>
    <row r="995" spans="2:31" ht="15.75" customHeight="1" x14ac:dyDescent="0.25"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</row>
    <row r="996" spans="2:31" ht="15.75" customHeight="1" x14ac:dyDescent="0.25"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</row>
    <row r="997" spans="2:31" ht="15.75" customHeight="1" x14ac:dyDescent="0.25"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</row>
    <row r="998" spans="2:31" ht="15.75" customHeight="1" x14ac:dyDescent="0.25"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</row>
    <row r="999" spans="2:31" ht="15.75" customHeight="1" x14ac:dyDescent="0.25"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</row>
    <row r="1000" spans="2:31" ht="15.75" customHeight="1" x14ac:dyDescent="0.25"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</row>
  </sheetData>
  <sheetProtection algorithmName="SHA-512" hashValue="V00hR/0q2C8L+s3ILsoICDWmRJNzQtfGISZtl211VDhnGkNuwCcFqmx4u6yATQ9OKwEUaJp/6JO+LDAkW61YDg==" saltValue="CMUt87nKLDxa03sjlaVB8Q==" spinCount="100000" sheet="1" objects="1" scenarios="1"/>
  <sortState ref="B4:X16">
    <sortCondition descending="1" ref="X4:X16"/>
  </sortState>
  <mergeCells count="9">
    <mergeCell ref="R1:X1"/>
    <mergeCell ref="A1:A2"/>
    <mergeCell ref="F1:G1"/>
    <mergeCell ref="H1:I1"/>
    <mergeCell ref="J1:K1"/>
    <mergeCell ref="B1:B2"/>
    <mergeCell ref="L1:M1"/>
    <mergeCell ref="N1:O1"/>
    <mergeCell ref="P1:Q1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r:id="rId1"/>
  <ignoredErrors>
    <ignoredError sqref="W16:X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J10" sqref="J10"/>
    </sheetView>
  </sheetViews>
  <sheetFormatPr baseColWidth="10" defaultRowHeight="15" x14ac:dyDescent="0.25"/>
  <cols>
    <col min="1" max="1" width="4.28515625" style="125" customWidth="1"/>
    <col min="2" max="2" width="26.140625" style="125" customWidth="1"/>
    <col min="3" max="10" width="11.140625" style="125" customWidth="1"/>
    <col min="11" max="256" width="11.42578125" style="125"/>
    <col min="257" max="257" width="3.7109375" style="125" bestFit="1" customWidth="1"/>
    <col min="258" max="258" width="29.42578125" style="125" bestFit="1" customWidth="1"/>
    <col min="259" max="266" width="12.7109375" style="125" customWidth="1"/>
    <col min="267" max="512" width="11.42578125" style="125"/>
    <col min="513" max="513" width="3.7109375" style="125" bestFit="1" customWidth="1"/>
    <col min="514" max="514" width="29.42578125" style="125" bestFit="1" customWidth="1"/>
    <col min="515" max="522" width="12.7109375" style="125" customWidth="1"/>
    <col min="523" max="768" width="11.42578125" style="125"/>
    <col min="769" max="769" width="3.7109375" style="125" bestFit="1" customWidth="1"/>
    <col min="770" max="770" width="29.42578125" style="125" bestFit="1" customWidth="1"/>
    <col min="771" max="778" width="12.7109375" style="125" customWidth="1"/>
    <col min="779" max="1024" width="11.42578125" style="125"/>
    <col min="1025" max="1025" width="3.7109375" style="125" bestFit="1" customWidth="1"/>
    <col min="1026" max="1026" width="29.42578125" style="125" bestFit="1" customWidth="1"/>
    <col min="1027" max="1034" width="12.7109375" style="125" customWidth="1"/>
    <col min="1035" max="1280" width="11.42578125" style="125"/>
    <col min="1281" max="1281" width="3.7109375" style="125" bestFit="1" customWidth="1"/>
    <col min="1282" max="1282" width="29.42578125" style="125" bestFit="1" customWidth="1"/>
    <col min="1283" max="1290" width="12.7109375" style="125" customWidth="1"/>
    <col min="1291" max="1536" width="11.42578125" style="125"/>
    <col min="1537" max="1537" width="3.7109375" style="125" bestFit="1" customWidth="1"/>
    <col min="1538" max="1538" width="29.42578125" style="125" bestFit="1" customWidth="1"/>
    <col min="1539" max="1546" width="12.7109375" style="125" customWidth="1"/>
    <col min="1547" max="1792" width="11.42578125" style="125"/>
    <col min="1793" max="1793" width="3.7109375" style="125" bestFit="1" customWidth="1"/>
    <col min="1794" max="1794" width="29.42578125" style="125" bestFit="1" customWidth="1"/>
    <col min="1795" max="1802" width="12.7109375" style="125" customWidth="1"/>
    <col min="1803" max="2048" width="11.42578125" style="125"/>
    <col min="2049" max="2049" width="3.7109375" style="125" bestFit="1" customWidth="1"/>
    <col min="2050" max="2050" width="29.42578125" style="125" bestFit="1" customWidth="1"/>
    <col min="2051" max="2058" width="12.7109375" style="125" customWidth="1"/>
    <col min="2059" max="2304" width="11.42578125" style="125"/>
    <col min="2305" max="2305" width="3.7109375" style="125" bestFit="1" customWidth="1"/>
    <col min="2306" max="2306" width="29.42578125" style="125" bestFit="1" customWidth="1"/>
    <col min="2307" max="2314" width="12.7109375" style="125" customWidth="1"/>
    <col min="2315" max="2560" width="11.42578125" style="125"/>
    <col min="2561" max="2561" width="3.7109375" style="125" bestFit="1" customWidth="1"/>
    <col min="2562" max="2562" width="29.42578125" style="125" bestFit="1" customWidth="1"/>
    <col min="2563" max="2570" width="12.7109375" style="125" customWidth="1"/>
    <col min="2571" max="2816" width="11.42578125" style="125"/>
    <col min="2817" max="2817" width="3.7109375" style="125" bestFit="1" customWidth="1"/>
    <col min="2818" max="2818" width="29.42578125" style="125" bestFit="1" customWidth="1"/>
    <col min="2819" max="2826" width="12.7109375" style="125" customWidth="1"/>
    <col min="2827" max="3072" width="11.42578125" style="125"/>
    <col min="3073" max="3073" width="3.7109375" style="125" bestFit="1" customWidth="1"/>
    <col min="3074" max="3074" width="29.42578125" style="125" bestFit="1" customWidth="1"/>
    <col min="3075" max="3082" width="12.7109375" style="125" customWidth="1"/>
    <col min="3083" max="3328" width="11.42578125" style="125"/>
    <col min="3329" max="3329" width="3.7109375" style="125" bestFit="1" customWidth="1"/>
    <col min="3330" max="3330" width="29.42578125" style="125" bestFit="1" customWidth="1"/>
    <col min="3331" max="3338" width="12.7109375" style="125" customWidth="1"/>
    <col min="3339" max="3584" width="11.42578125" style="125"/>
    <col min="3585" max="3585" width="3.7109375" style="125" bestFit="1" customWidth="1"/>
    <col min="3586" max="3586" width="29.42578125" style="125" bestFit="1" customWidth="1"/>
    <col min="3587" max="3594" width="12.7109375" style="125" customWidth="1"/>
    <col min="3595" max="3840" width="11.42578125" style="125"/>
    <col min="3841" max="3841" width="3.7109375" style="125" bestFit="1" customWidth="1"/>
    <col min="3842" max="3842" width="29.42578125" style="125" bestFit="1" customWidth="1"/>
    <col min="3843" max="3850" width="12.7109375" style="125" customWidth="1"/>
    <col min="3851" max="4096" width="11.42578125" style="125"/>
    <col min="4097" max="4097" width="3.7109375" style="125" bestFit="1" customWidth="1"/>
    <col min="4098" max="4098" width="29.42578125" style="125" bestFit="1" customWidth="1"/>
    <col min="4099" max="4106" width="12.7109375" style="125" customWidth="1"/>
    <col min="4107" max="4352" width="11.42578125" style="125"/>
    <col min="4353" max="4353" width="3.7109375" style="125" bestFit="1" customWidth="1"/>
    <col min="4354" max="4354" width="29.42578125" style="125" bestFit="1" customWidth="1"/>
    <col min="4355" max="4362" width="12.7109375" style="125" customWidth="1"/>
    <col min="4363" max="4608" width="11.42578125" style="125"/>
    <col min="4609" max="4609" width="3.7109375" style="125" bestFit="1" customWidth="1"/>
    <col min="4610" max="4610" width="29.42578125" style="125" bestFit="1" customWidth="1"/>
    <col min="4611" max="4618" width="12.7109375" style="125" customWidth="1"/>
    <col min="4619" max="4864" width="11.42578125" style="125"/>
    <col min="4865" max="4865" width="3.7109375" style="125" bestFit="1" customWidth="1"/>
    <col min="4866" max="4866" width="29.42578125" style="125" bestFit="1" customWidth="1"/>
    <col min="4867" max="4874" width="12.7109375" style="125" customWidth="1"/>
    <col min="4875" max="5120" width="11.42578125" style="125"/>
    <col min="5121" max="5121" width="3.7109375" style="125" bestFit="1" customWidth="1"/>
    <col min="5122" max="5122" width="29.42578125" style="125" bestFit="1" customWidth="1"/>
    <col min="5123" max="5130" width="12.7109375" style="125" customWidth="1"/>
    <col min="5131" max="5376" width="11.42578125" style="125"/>
    <col min="5377" max="5377" width="3.7109375" style="125" bestFit="1" customWidth="1"/>
    <col min="5378" max="5378" width="29.42578125" style="125" bestFit="1" customWidth="1"/>
    <col min="5379" max="5386" width="12.7109375" style="125" customWidth="1"/>
    <col min="5387" max="5632" width="11.42578125" style="125"/>
    <col min="5633" max="5633" width="3.7109375" style="125" bestFit="1" customWidth="1"/>
    <col min="5634" max="5634" width="29.42578125" style="125" bestFit="1" customWidth="1"/>
    <col min="5635" max="5642" width="12.7109375" style="125" customWidth="1"/>
    <col min="5643" max="5888" width="11.42578125" style="125"/>
    <col min="5889" max="5889" width="3.7109375" style="125" bestFit="1" customWidth="1"/>
    <col min="5890" max="5890" width="29.42578125" style="125" bestFit="1" customWidth="1"/>
    <col min="5891" max="5898" width="12.7109375" style="125" customWidth="1"/>
    <col min="5899" max="6144" width="11.42578125" style="125"/>
    <col min="6145" max="6145" width="3.7109375" style="125" bestFit="1" customWidth="1"/>
    <col min="6146" max="6146" width="29.42578125" style="125" bestFit="1" customWidth="1"/>
    <col min="6147" max="6154" width="12.7109375" style="125" customWidth="1"/>
    <col min="6155" max="6400" width="11.42578125" style="125"/>
    <col min="6401" max="6401" width="3.7109375" style="125" bestFit="1" customWidth="1"/>
    <col min="6402" max="6402" width="29.42578125" style="125" bestFit="1" customWidth="1"/>
    <col min="6403" max="6410" width="12.7109375" style="125" customWidth="1"/>
    <col min="6411" max="6656" width="11.42578125" style="125"/>
    <col min="6657" max="6657" width="3.7109375" style="125" bestFit="1" customWidth="1"/>
    <col min="6658" max="6658" width="29.42578125" style="125" bestFit="1" customWidth="1"/>
    <col min="6659" max="6666" width="12.7109375" style="125" customWidth="1"/>
    <col min="6667" max="6912" width="11.42578125" style="125"/>
    <col min="6913" max="6913" width="3.7109375" style="125" bestFit="1" customWidth="1"/>
    <col min="6914" max="6914" width="29.42578125" style="125" bestFit="1" customWidth="1"/>
    <col min="6915" max="6922" width="12.7109375" style="125" customWidth="1"/>
    <col min="6923" max="7168" width="11.42578125" style="125"/>
    <col min="7169" max="7169" width="3.7109375" style="125" bestFit="1" customWidth="1"/>
    <col min="7170" max="7170" width="29.42578125" style="125" bestFit="1" customWidth="1"/>
    <col min="7171" max="7178" width="12.7109375" style="125" customWidth="1"/>
    <col min="7179" max="7424" width="11.42578125" style="125"/>
    <col min="7425" max="7425" width="3.7109375" style="125" bestFit="1" customWidth="1"/>
    <col min="7426" max="7426" width="29.42578125" style="125" bestFit="1" customWidth="1"/>
    <col min="7427" max="7434" width="12.7109375" style="125" customWidth="1"/>
    <col min="7435" max="7680" width="11.42578125" style="125"/>
    <col min="7681" max="7681" width="3.7109375" style="125" bestFit="1" customWidth="1"/>
    <col min="7682" max="7682" width="29.42578125" style="125" bestFit="1" customWidth="1"/>
    <col min="7683" max="7690" width="12.7109375" style="125" customWidth="1"/>
    <col min="7691" max="7936" width="11.42578125" style="125"/>
    <col min="7937" max="7937" width="3.7109375" style="125" bestFit="1" customWidth="1"/>
    <col min="7938" max="7938" width="29.42578125" style="125" bestFit="1" customWidth="1"/>
    <col min="7939" max="7946" width="12.7109375" style="125" customWidth="1"/>
    <col min="7947" max="8192" width="11.42578125" style="125"/>
    <col min="8193" max="8193" width="3.7109375" style="125" bestFit="1" customWidth="1"/>
    <col min="8194" max="8194" width="29.42578125" style="125" bestFit="1" customWidth="1"/>
    <col min="8195" max="8202" width="12.7109375" style="125" customWidth="1"/>
    <col min="8203" max="8448" width="11.42578125" style="125"/>
    <col min="8449" max="8449" width="3.7109375" style="125" bestFit="1" customWidth="1"/>
    <col min="8450" max="8450" width="29.42578125" style="125" bestFit="1" customWidth="1"/>
    <col min="8451" max="8458" width="12.7109375" style="125" customWidth="1"/>
    <col min="8459" max="8704" width="11.42578125" style="125"/>
    <col min="8705" max="8705" width="3.7109375" style="125" bestFit="1" customWidth="1"/>
    <col min="8706" max="8706" width="29.42578125" style="125" bestFit="1" customWidth="1"/>
    <col min="8707" max="8714" width="12.7109375" style="125" customWidth="1"/>
    <col min="8715" max="8960" width="11.42578125" style="125"/>
    <col min="8961" max="8961" width="3.7109375" style="125" bestFit="1" customWidth="1"/>
    <col min="8962" max="8962" width="29.42578125" style="125" bestFit="1" customWidth="1"/>
    <col min="8963" max="8970" width="12.7109375" style="125" customWidth="1"/>
    <col min="8971" max="9216" width="11.42578125" style="125"/>
    <col min="9217" max="9217" width="3.7109375" style="125" bestFit="1" customWidth="1"/>
    <col min="9218" max="9218" width="29.42578125" style="125" bestFit="1" customWidth="1"/>
    <col min="9219" max="9226" width="12.7109375" style="125" customWidth="1"/>
    <col min="9227" max="9472" width="11.42578125" style="125"/>
    <col min="9473" max="9473" width="3.7109375" style="125" bestFit="1" customWidth="1"/>
    <col min="9474" max="9474" width="29.42578125" style="125" bestFit="1" customWidth="1"/>
    <col min="9475" max="9482" width="12.7109375" style="125" customWidth="1"/>
    <col min="9483" max="9728" width="11.42578125" style="125"/>
    <col min="9729" max="9729" width="3.7109375" style="125" bestFit="1" customWidth="1"/>
    <col min="9730" max="9730" width="29.42578125" style="125" bestFit="1" customWidth="1"/>
    <col min="9731" max="9738" width="12.7109375" style="125" customWidth="1"/>
    <col min="9739" max="9984" width="11.42578125" style="125"/>
    <col min="9985" max="9985" width="3.7109375" style="125" bestFit="1" customWidth="1"/>
    <col min="9986" max="9986" width="29.42578125" style="125" bestFit="1" customWidth="1"/>
    <col min="9987" max="9994" width="12.7109375" style="125" customWidth="1"/>
    <col min="9995" max="10240" width="11.42578125" style="125"/>
    <col min="10241" max="10241" width="3.7109375" style="125" bestFit="1" customWidth="1"/>
    <col min="10242" max="10242" width="29.42578125" style="125" bestFit="1" customWidth="1"/>
    <col min="10243" max="10250" width="12.7109375" style="125" customWidth="1"/>
    <col min="10251" max="10496" width="11.42578125" style="125"/>
    <col min="10497" max="10497" width="3.7109375" style="125" bestFit="1" customWidth="1"/>
    <col min="10498" max="10498" width="29.42578125" style="125" bestFit="1" customWidth="1"/>
    <col min="10499" max="10506" width="12.7109375" style="125" customWidth="1"/>
    <col min="10507" max="10752" width="11.42578125" style="125"/>
    <col min="10753" max="10753" width="3.7109375" style="125" bestFit="1" customWidth="1"/>
    <col min="10754" max="10754" width="29.42578125" style="125" bestFit="1" customWidth="1"/>
    <col min="10755" max="10762" width="12.7109375" style="125" customWidth="1"/>
    <col min="10763" max="11008" width="11.42578125" style="125"/>
    <col min="11009" max="11009" width="3.7109375" style="125" bestFit="1" customWidth="1"/>
    <col min="11010" max="11010" width="29.42578125" style="125" bestFit="1" customWidth="1"/>
    <col min="11011" max="11018" width="12.7109375" style="125" customWidth="1"/>
    <col min="11019" max="11264" width="11.42578125" style="125"/>
    <col min="11265" max="11265" width="3.7109375" style="125" bestFit="1" customWidth="1"/>
    <col min="11266" max="11266" width="29.42578125" style="125" bestFit="1" customWidth="1"/>
    <col min="11267" max="11274" width="12.7109375" style="125" customWidth="1"/>
    <col min="11275" max="11520" width="11.42578125" style="125"/>
    <col min="11521" max="11521" width="3.7109375" style="125" bestFit="1" customWidth="1"/>
    <col min="11522" max="11522" width="29.42578125" style="125" bestFit="1" customWidth="1"/>
    <col min="11523" max="11530" width="12.7109375" style="125" customWidth="1"/>
    <col min="11531" max="11776" width="11.42578125" style="125"/>
    <col min="11777" max="11777" width="3.7109375" style="125" bestFit="1" customWidth="1"/>
    <col min="11778" max="11778" width="29.42578125" style="125" bestFit="1" customWidth="1"/>
    <col min="11779" max="11786" width="12.7109375" style="125" customWidth="1"/>
    <col min="11787" max="12032" width="11.42578125" style="125"/>
    <col min="12033" max="12033" width="3.7109375" style="125" bestFit="1" customWidth="1"/>
    <col min="12034" max="12034" width="29.42578125" style="125" bestFit="1" customWidth="1"/>
    <col min="12035" max="12042" width="12.7109375" style="125" customWidth="1"/>
    <col min="12043" max="12288" width="11.42578125" style="125"/>
    <col min="12289" max="12289" width="3.7109375" style="125" bestFit="1" customWidth="1"/>
    <col min="12290" max="12290" width="29.42578125" style="125" bestFit="1" customWidth="1"/>
    <col min="12291" max="12298" width="12.7109375" style="125" customWidth="1"/>
    <col min="12299" max="12544" width="11.42578125" style="125"/>
    <col min="12545" max="12545" width="3.7109375" style="125" bestFit="1" customWidth="1"/>
    <col min="12546" max="12546" width="29.42578125" style="125" bestFit="1" customWidth="1"/>
    <col min="12547" max="12554" width="12.7109375" style="125" customWidth="1"/>
    <col min="12555" max="12800" width="11.42578125" style="125"/>
    <col min="12801" max="12801" width="3.7109375" style="125" bestFit="1" customWidth="1"/>
    <col min="12802" max="12802" width="29.42578125" style="125" bestFit="1" customWidth="1"/>
    <col min="12803" max="12810" width="12.7109375" style="125" customWidth="1"/>
    <col min="12811" max="13056" width="11.42578125" style="125"/>
    <col min="13057" max="13057" width="3.7109375" style="125" bestFit="1" customWidth="1"/>
    <col min="13058" max="13058" width="29.42578125" style="125" bestFit="1" customWidth="1"/>
    <col min="13059" max="13066" width="12.7109375" style="125" customWidth="1"/>
    <col min="13067" max="13312" width="11.42578125" style="125"/>
    <col min="13313" max="13313" width="3.7109375" style="125" bestFit="1" customWidth="1"/>
    <col min="13314" max="13314" width="29.42578125" style="125" bestFit="1" customWidth="1"/>
    <col min="13315" max="13322" width="12.7109375" style="125" customWidth="1"/>
    <col min="13323" max="13568" width="11.42578125" style="125"/>
    <col min="13569" max="13569" width="3.7109375" style="125" bestFit="1" customWidth="1"/>
    <col min="13570" max="13570" width="29.42578125" style="125" bestFit="1" customWidth="1"/>
    <col min="13571" max="13578" width="12.7109375" style="125" customWidth="1"/>
    <col min="13579" max="13824" width="11.42578125" style="125"/>
    <col min="13825" max="13825" width="3.7109375" style="125" bestFit="1" customWidth="1"/>
    <col min="13826" max="13826" width="29.42578125" style="125" bestFit="1" customWidth="1"/>
    <col min="13827" max="13834" width="12.7109375" style="125" customWidth="1"/>
    <col min="13835" max="14080" width="11.42578125" style="125"/>
    <col min="14081" max="14081" width="3.7109375" style="125" bestFit="1" customWidth="1"/>
    <col min="14082" max="14082" width="29.42578125" style="125" bestFit="1" customWidth="1"/>
    <col min="14083" max="14090" width="12.7109375" style="125" customWidth="1"/>
    <col min="14091" max="14336" width="11.42578125" style="125"/>
    <col min="14337" max="14337" width="3.7109375" style="125" bestFit="1" customWidth="1"/>
    <col min="14338" max="14338" width="29.42578125" style="125" bestFit="1" customWidth="1"/>
    <col min="14339" max="14346" width="12.7109375" style="125" customWidth="1"/>
    <col min="14347" max="14592" width="11.42578125" style="125"/>
    <col min="14593" max="14593" width="3.7109375" style="125" bestFit="1" customWidth="1"/>
    <col min="14594" max="14594" width="29.42578125" style="125" bestFit="1" customWidth="1"/>
    <col min="14595" max="14602" width="12.7109375" style="125" customWidth="1"/>
    <col min="14603" max="14848" width="11.42578125" style="125"/>
    <col min="14849" max="14849" width="3.7109375" style="125" bestFit="1" customWidth="1"/>
    <col min="14850" max="14850" width="29.42578125" style="125" bestFit="1" customWidth="1"/>
    <col min="14851" max="14858" width="12.7109375" style="125" customWidth="1"/>
    <col min="14859" max="15104" width="11.42578125" style="125"/>
    <col min="15105" max="15105" width="3.7109375" style="125" bestFit="1" customWidth="1"/>
    <col min="15106" max="15106" width="29.42578125" style="125" bestFit="1" customWidth="1"/>
    <col min="15107" max="15114" width="12.7109375" style="125" customWidth="1"/>
    <col min="15115" max="15360" width="11.42578125" style="125"/>
    <col min="15361" max="15361" width="3.7109375" style="125" bestFit="1" customWidth="1"/>
    <col min="15362" max="15362" width="29.42578125" style="125" bestFit="1" customWidth="1"/>
    <col min="15363" max="15370" width="12.7109375" style="125" customWidth="1"/>
    <col min="15371" max="15616" width="11.42578125" style="125"/>
    <col min="15617" max="15617" width="3.7109375" style="125" bestFit="1" customWidth="1"/>
    <col min="15618" max="15618" width="29.42578125" style="125" bestFit="1" customWidth="1"/>
    <col min="15619" max="15626" width="12.7109375" style="125" customWidth="1"/>
    <col min="15627" max="15872" width="11.42578125" style="125"/>
    <col min="15873" max="15873" width="3.7109375" style="125" bestFit="1" customWidth="1"/>
    <col min="15874" max="15874" width="29.42578125" style="125" bestFit="1" customWidth="1"/>
    <col min="15875" max="15882" width="12.7109375" style="125" customWidth="1"/>
    <col min="15883" max="16128" width="11.42578125" style="125"/>
    <col min="16129" max="16129" width="3.7109375" style="125" bestFit="1" customWidth="1"/>
    <col min="16130" max="16130" width="29.42578125" style="125" bestFit="1" customWidth="1"/>
    <col min="16131" max="16138" width="12.7109375" style="125" customWidth="1"/>
    <col min="16139" max="16384" width="11.42578125" style="125"/>
  </cols>
  <sheetData>
    <row r="1" spans="1:11" x14ac:dyDescent="0.25">
      <c r="A1" s="124" t="s">
        <v>169</v>
      </c>
    </row>
    <row r="3" spans="1:11" s="133" customFormat="1" x14ac:dyDescent="0.25">
      <c r="A3" s="137" t="s">
        <v>170</v>
      </c>
      <c r="B3" s="137" t="s">
        <v>171</v>
      </c>
      <c r="C3" s="137">
        <v>40179</v>
      </c>
      <c r="D3" s="137">
        <v>40544</v>
      </c>
      <c r="E3" s="137">
        <v>40909</v>
      </c>
      <c r="F3" s="137">
        <v>41275</v>
      </c>
      <c r="G3" s="137">
        <v>41640</v>
      </c>
      <c r="H3" s="137">
        <v>42005</v>
      </c>
      <c r="I3" s="137">
        <v>42370</v>
      </c>
      <c r="J3" s="137">
        <v>42736</v>
      </c>
    </row>
    <row r="4" spans="1:11" s="133" customFormat="1" x14ac:dyDescent="0.25">
      <c r="A4" s="138">
        <v>1</v>
      </c>
      <c r="B4" s="139" t="s">
        <v>172</v>
      </c>
      <c r="C4" s="139">
        <v>104342.49967985701</v>
      </c>
      <c r="D4" s="139">
        <v>117957.624485166</v>
      </c>
      <c r="E4" s="139">
        <v>129983.895134857</v>
      </c>
      <c r="F4" s="139">
        <v>138668.35576729101</v>
      </c>
      <c r="G4" s="139">
        <v>147213.58954314399</v>
      </c>
      <c r="H4" s="139">
        <v>159956.28297726199</v>
      </c>
      <c r="I4" s="139">
        <v>167817.710832151</v>
      </c>
      <c r="J4" s="139">
        <v>176698.21132725399</v>
      </c>
      <c r="K4" s="134"/>
    </row>
    <row r="5" spans="1:11" s="133" customFormat="1" x14ac:dyDescent="0.25">
      <c r="A5" s="138">
        <v>2</v>
      </c>
      <c r="B5" s="139" t="s">
        <v>173</v>
      </c>
      <c r="C5" s="139">
        <v>24035.476152230101</v>
      </c>
      <c r="D5" s="139">
        <v>28207.441655844799</v>
      </c>
      <c r="E5" s="139">
        <v>32325.359043322002</v>
      </c>
      <c r="F5" s="139">
        <v>34199.262944358001</v>
      </c>
      <c r="G5" s="139">
        <v>35444.691350208202</v>
      </c>
      <c r="H5" s="139">
        <v>37934.281286866702</v>
      </c>
      <c r="I5" s="139">
        <v>38813.165410358597</v>
      </c>
      <c r="J5" s="139">
        <v>38757.422900896803</v>
      </c>
      <c r="K5" s="134"/>
    </row>
    <row r="6" spans="1:11" s="133" customFormat="1" x14ac:dyDescent="0.25">
      <c r="A6" s="138">
        <v>3</v>
      </c>
      <c r="B6" s="139" t="s">
        <v>174</v>
      </c>
      <c r="C6" s="139">
        <v>80307.023527626603</v>
      </c>
      <c r="D6" s="139">
        <v>89750.182829320998</v>
      </c>
      <c r="E6" s="139">
        <v>97658.536091535396</v>
      </c>
      <c r="F6" s="139">
        <v>104469.092822933</v>
      </c>
      <c r="G6" s="139">
        <v>111768.898192935</v>
      </c>
      <c r="H6" s="139">
        <v>122022.00169039601</v>
      </c>
      <c r="I6" s="139">
        <v>129004.54542179299</v>
      </c>
      <c r="J6" s="139">
        <v>137940.788426357</v>
      </c>
      <c r="K6" s="134"/>
    </row>
    <row r="7" spans="1:11" s="133" customFormat="1" ht="25.5" x14ac:dyDescent="0.25">
      <c r="A7" s="138">
        <v>4</v>
      </c>
      <c r="B7" s="139" t="s">
        <v>175</v>
      </c>
      <c r="C7" s="139">
        <v>42089.050595626199</v>
      </c>
      <c r="D7" s="139">
        <v>46071.887952935402</v>
      </c>
      <c r="E7" s="139">
        <v>44340.448547984903</v>
      </c>
      <c r="F7" s="139">
        <v>44395.415398675199</v>
      </c>
      <c r="G7" s="139">
        <v>49202.393259875404</v>
      </c>
      <c r="H7" s="139">
        <v>46870.947804862</v>
      </c>
      <c r="I7" s="139">
        <v>47704.591754423098</v>
      </c>
      <c r="J7" s="139">
        <v>51602.273694526302</v>
      </c>
      <c r="K7" s="134"/>
    </row>
    <row r="8" spans="1:11" s="133" customFormat="1" ht="25.5" x14ac:dyDescent="0.25">
      <c r="A8" s="140">
        <v>5</v>
      </c>
      <c r="B8" s="139" t="s">
        <v>176</v>
      </c>
      <c r="C8" s="139">
        <v>34922.939595455602</v>
      </c>
      <c r="D8" s="139">
        <v>42023.422083164201</v>
      </c>
      <c r="E8" s="139">
        <v>44377.001385807802</v>
      </c>
      <c r="F8" s="139">
        <v>45187.5553979951</v>
      </c>
      <c r="G8" s="139">
        <v>47792.315797172902</v>
      </c>
      <c r="H8" s="139">
        <v>47221.292006307704</v>
      </c>
      <c r="I8" s="139">
        <v>46258.384633466099</v>
      </c>
      <c r="J8" s="139">
        <v>48524.247126901202</v>
      </c>
      <c r="K8" s="134"/>
    </row>
    <row r="9" spans="1:11" s="133" customFormat="1" x14ac:dyDescent="0.25">
      <c r="A9" s="553">
        <v>6</v>
      </c>
      <c r="B9" s="141" t="s">
        <v>198</v>
      </c>
      <c r="C9" s="142">
        <v>111508.61068002701</v>
      </c>
      <c r="D9" s="142">
        <v>122006.090354937</v>
      </c>
      <c r="E9" s="142">
        <v>129947.34229703499</v>
      </c>
      <c r="F9" s="142">
        <v>137876.21576797101</v>
      </c>
      <c r="G9" s="142">
        <v>148623.66700584599</v>
      </c>
      <c r="H9" s="142">
        <v>159605.93877581699</v>
      </c>
      <c r="I9" s="142">
        <v>169263.917953108</v>
      </c>
      <c r="J9" s="142">
        <v>179776.23789487901</v>
      </c>
      <c r="K9" s="134"/>
    </row>
    <row r="10" spans="1:11" s="133" customFormat="1" x14ac:dyDescent="0.25">
      <c r="A10" s="553"/>
      <c r="B10" s="143" t="s">
        <v>199</v>
      </c>
      <c r="C10" s="144">
        <f>+C9*1000</f>
        <v>111508610.68002701</v>
      </c>
      <c r="D10" s="144">
        <f t="shared" ref="D10:J10" si="0">+D9*1000</f>
        <v>122006090.354937</v>
      </c>
      <c r="E10" s="144">
        <f t="shared" si="0"/>
        <v>129947342.29703499</v>
      </c>
      <c r="F10" s="144">
        <f t="shared" si="0"/>
        <v>137876215.76797101</v>
      </c>
      <c r="G10" s="144">
        <f t="shared" si="0"/>
        <v>148623667.00584599</v>
      </c>
      <c r="H10" s="144">
        <f t="shared" si="0"/>
        <v>159605938.77581698</v>
      </c>
      <c r="I10" s="144">
        <f t="shared" si="0"/>
        <v>169263917.95310801</v>
      </c>
      <c r="J10" s="144">
        <f t="shared" si="0"/>
        <v>179776237.89487901</v>
      </c>
      <c r="K10" s="134"/>
    </row>
    <row r="11" spans="1:11" x14ac:dyDescent="0.25">
      <c r="B11" s="136" t="s">
        <v>201</v>
      </c>
    </row>
  </sheetData>
  <sheetProtection algorithmName="SHA-512" hashValue="1u0nFkT1Wjs6QWqXDya2PxsfMQqnaqGtgOhQuM/JpH5bKzR2+oh+dNvF1SOe70UTeirKcW8ea/kDmMmXisiEKw==" saltValue="tJ2HqwDUFs3MMyqRtoa0Sw==" spinCount="100000" sheet="1" objects="1" scenarios="1"/>
  <mergeCells count="1">
    <mergeCell ref="A9:A10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11" sqref="H11"/>
    </sheetView>
  </sheetViews>
  <sheetFormatPr baseColWidth="10" defaultRowHeight="15" x14ac:dyDescent="0.25"/>
  <cols>
    <col min="5" max="5" width="12.5703125" bestFit="1" customWidth="1"/>
  </cols>
  <sheetData>
    <row r="1" spans="1:6" x14ac:dyDescent="0.25">
      <c r="A1" s="132" t="s">
        <v>196</v>
      </c>
      <c r="B1" s="132" t="s">
        <v>197</v>
      </c>
      <c r="C1" s="554" t="s">
        <v>177</v>
      </c>
      <c r="D1" s="554"/>
      <c r="E1" s="555" t="s">
        <v>178</v>
      </c>
      <c r="F1" s="555"/>
    </row>
    <row r="2" spans="1:6" x14ac:dyDescent="0.25">
      <c r="A2" s="126" t="s">
        <v>179</v>
      </c>
      <c r="B2" s="127">
        <v>2019</v>
      </c>
      <c r="C2" s="128">
        <v>1</v>
      </c>
      <c r="D2" s="129" t="s">
        <v>10</v>
      </c>
      <c r="E2" s="130"/>
      <c r="F2" s="130"/>
    </row>
    <row r="3" spans="1:6" x14ac:dyDescent="0.25">
      <c r="A3" s="126" t="s">
        <v>179</v>
      </c>
      <c r="B3" s="127">
        <v>2018</v>
      </c>
      <c r="C3" s="128">
        <v>1.03</v>
      </c>
      <c r="D3" s="131">
        <v>1</v>
      </c>
      <c r="E3" s="127" t="s">
        <v>180</v>
      </c>
      <c r="F3" s="555" t="s">
        <v>181</v>
      </c>
    </row>
    <row r="4" spans="1:6" x14ac:dyDescent="0.25">
      <c r="A4" s="126" t="s">
        <v>183</v>
      </c>
      <c r="B4" s="127">
        <v>2017</v>
      </c>
      <c r="C4" s="128">
        <v>1.0568</v>
      </c>
      <c r="D4" s="131">
        <f>+C4/1.03</f>
        <v>1.026019417475728</v>
      </c>
      <c r="E4" s="127" t="s">
        <v>182</v>
      </c>
      <c r="F4" s="555"/>
    </row>
    <row r="5" spans="1:6" x14ac:dyDescent="0.25">
      <c r="A5" s="126" t="s">
        <v>183</v>
      </c>
      <c r="B5" s="127">
        <v>2016</v>
      </c>
      <c r="C5" s="128">
        <v>1.0938000000000001</v>
      </c>
      <c r="D5" s="131">
        <f t="shared" ref="D5:D15" si="0">+C5/1.03</f>
        <v>1.0619417475728157</v>
      </c>
      <c r="E5" s="127" t="s">
        <v>184</v>
      </c>
      <c r="F5" s="555"/>
    </row>
    <row r="6" spans="1:6" x14ac:dyDescent="0.25">
      <c r="A6" s="126" t="s">
        <v>183</v>
      </c>
      <c r="B6" s="127">
        <v>2015</v>
      </c>
      <c r="C6" s="128">
        <v>1.1418999999999999</v>
      </c>
      <c r="D6" s="131">
        <f t="shared" si="0"/>
        <v>1.1086407766990289</v>
      </c>
      <c r="E6" s="127" t="s">
        <v>185</v>
      </c>
      <c r="F6" s="555"/>
    </row>
    <row r="7" spans="1:6" x14ac:dyDescent="0.25">
      <c r="A7" s="126" t="s">
        <v>183</v>
      </c>
      <c r="B7" s="127">
        <v>2014</v>
      </c>
      <c r="C7" s="128">
        <v>1.1943999999999999</v>
      </c>
      <c r="D7" s="131">
        <f t="shared" si="0"/>
        <v>1.1596116504854368</v>
      </c>
      <c r="E7" s="127" t="s">
        <v>186</v>
      </c>
      <c r="F7" s="555"/>
    </row>
    <row r="8" spans="1:6" x14ac:dyDescent="0.25">
      <c r="A8" s="126" t="s">
        <v>183</v>
      </c>
      <c r="B8" s="127">
        <v>2013</v>
      </c>
      <c r="C8" s="128">
        <v>1.2507999999999999</v>
      </c>
      <c r="D8" s="131">
        <f t="shared" si="0"/>
        <v>1.2143689320388349</v>
      </c>
      <c r="E8" s="127" t="s">
        <v>187</v>
      </c>
      <c r="F8" s="555"/>
    </row>
    <row r="9" spans="1:6" x14ac:dyDescent="0.25">
      <c r="A9" s="126" t="s">
        <v>183</v>
      </c>
      <c r="B9" s="127">
        <v>2012</v>
      </c>
      <c r="C9" s="128">
        <v>1.2732000000000001</v>
      </c>
      <c r="D9" s="131">
        <f t="shared" si="0"/>
        <v>1.236116504854369</v>
      </c>
      <c r="E9" s="127" t="s">
        <v>188</v>
      </c>
      <c r="F9" s="555"/>
    </row>
    <row r="10" spans="1:6" x14ac:dyDescent="0.25">
      <c r="A10" s="126" t="s">
        <v>183</v>
      </c>
      <c r="B10" s="127">
        <v>2011</v>
      </c>
      <c r="C10" s="128">
        <v>1.3115000000000001</v>
      </c>
      <c r="D10" s="131">
        <f t="shared" si="0"/>
        <v>1.2733009708737866</v>
      </c>
      <c r="E10" s="127" t="s">
        <v>189</v>
      </c>
      <c r="F10" s="555"/>
    </row>
    <row r="11" spans="1:6" x14ac:dyDescent="0.25">
      <c r="A11" s="126" t="s">
        <v>183</v>
      </c>
      <c r="B11" s="127">
        <v>2010</v>
      </c>
      <c r="C11" s="128">
        <v>1.3504</v>
      </c>
      <c r="D11" s="131">
        <f t="shared" si="0"/>
        <v>1.3110679611650486</v>
      </c>
      <c r="E11" s="127" t="s">
        <v>190</v>
      </c>
      <c r="F11" s="555" t="s">
        <v>191</v>
      </c>
    </row>
    <row r="12" spans="1:6" x14ac:dyDescent="0.25">
      <c r="A12" s="126" t="s">
        <v>183</v>
      </c>
      <c r="B12" s="127">
        <v>2009</v>
      </c>
      <c r="C12" s="128">
        <v>1.3318000000000001</v>
      </c>
      <c r="D12" s="131">
        <f t="shared" si="0"/>
        <v>1.293009708737864</v>
      </c>
      <c r="E12" s="127" t="s">
        <v>192</v>
      </c>
      <c r="F12" s="555"/>
    </row>
    <row r="13" spans="1:6" x14ac:dyDescent="0.25">
      <c r="A13" s="126" t="s">
        <v>183</v>
      </c>
      <c r="B13" s="127">
        <v>2008</v>
      </c>
      <c r="C13" s="128">
        <v>1.4262999999999999</v>
      </c>
      <c r="D13" s="131">
        <f t="shared" si="0"/>
        <v>1.3847572815533979</v>
      </c>
      <c r="E13" s="127" t="s">
        <v>193</v>
      </c>
      <c r="F13" s="555"/>
    </row>
    <row r="14" spans="1:6" x14ac:dyDescent="0.25">
      <c r="A14" s="126" t="s">
        <v>183</v>
      </c>
      <c r="B14" s="127">
        <v>2007</v>
      </c>
      <c r="C14" s="128">
        <v>1.5379</v>
      </c>
      <c r="D14" s="131">
        <f t="shared" si="0"/>
        <v>1.4931067961165048</v>
      </c>
      <c r="E14" s="127" t="s">
        <v>194</v>
      </c>
      <c r="F14" s="555"/>
    </row>
    <row r="15" spans="1:6" x14ac:dyDescent="0.25">
      <c r="A15" s="126" t="s">
        <v>183</v>
      </c>
      <c r="B15" s="127">
        <v>2006</v>
      </c>
      <c r="C15" s="128">
        <v>1.5772999999999999</v>
      </c>
      <c r="D15" s="131">
        <f t="shared" si="0"/>
        <v>1.5313592233009707</v>
      </c>
      <c r="E15" s="127" t="s">
        <v>195</v>
      </c>
      <c r="F15" s="555"/>
    </row>
    <row r="16" spans="1:6" x14ac:dyDescent="0.25">
      <c r="A16" s="135" t="s">
        <v>200</v>
      </c>
    </row>
  </sheetData>
  <sheetProtection algorithmName="SHA-512" hashValue="YjKgo2Mtycb9mStCdDiGrrE6cDzyb2CuoBcWpvMCgWAQJGeCnBjeYTgpBjp1yYgwgdaP8hhBsLZNTP+5cpIEdg==" saltValue="oHDBee/hglLelIwAUK7Q2g==" spinCount="100000" sheet="1" objects="1" scenarios="1"/>
  <mergeCells count="4">
    <mergeCell ref="C1:D1"/>
    <mergeCell ref="E1:F1"/>
    <mergeCell ref="F11:F15"/>
    <mergeCell ref="F3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GBARD Consolidado</vt:lpstr>
      <vt:lpstr>GBARD %PIB y Tasa Var Anual</vt:lpstr>
      <vt:lpstr>GBARD x Institución</vt:lpstr>
      <vt:lpstr>GBARD OSE NABS</vt:lpstr>
      <vt:lpstr>NABS 12 y 13</vt:lpstr>
      <vt:lpstr>GBARD Sector Ejecutor</vt:lpstr>
      <vt:lpstr>GBARD Nat.Fondos y Destino - UG</vt:lpstr>
      <vt:lpstr>CORFO y CONICYT</vt:lpstr>
      <vt:lpstr>ITP</vt:lpstr>
      <vt:lpstr>PIB</vt:lpstr>
      <vt:lpstr>Inflactor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KRD y Asociados Ltda.</dc:creator>
  <cp:lastModifiedBy>Heinz Rodrigo Doebbel Aponte</cp:lastModifiedBy>
  <cp:lastPrinted>2018-12-24T02:10:59Z</cp:lastPrinted>
  <dcterms:created xsi:type="dcterms:W3CDTF">2018-12-22T17:58:17Z</dcterms:created>
  <dcterms:modified xsi:type="dcterms:W3CDTF">2019-05-06T14:11:30Z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